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абор работ" sheetId="5" r:id="rId1"/>
  </sheets>
  <definedNames>
    <definedName name="_Hlk235265155" localSheetId="0">'набор работ'!$A$16</definedName>
    <definedName name="_xlnm.Print_Area" localSheetId="0">'набор работ'!$A$1:$F$313</definedName>
  </definedNames>
  <calcPr calcId="145621" fullPrecision="0"/>
</workbook>
</file>

<file path=xl/calcChain.xml><?xml version="1.0" encoding="utf-8"?>
<calcChain xmlns="http://schemas.openxmlformats.org/spreadsheetml/2006/main">
  <c r="F109" i="5" l="1"/>
  <c r="F110" i="5"/>
  <c r="F111" i="5"/>
  <c r="F112" i="5"/>
  <c r="F113" i="5"/>
  <c r="F114" i="5"/>
  <c r="F115" i="5"/>
  <c r="F116" i="5"/>
  <c r="F117" i="5"/>
  <c r="F118" i="5"/>
  <c r="F119" i="5"/>
  <c r="F125" i="5"/>
  <c r="F133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3" i="5"/>
  <c r="F194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29" i="5"/>
  <c r="F228" i="5"/>
  <c r="F227" i="5"/>
  <c r="F225" i="5"/>
  <c r="F224" i="5"/>
  <c r="F223" i="5"/>
  <c r="F222" i="5"/>
  <c r="F221" i="5"/>
  <c r="F220" i="5"/>
  <c r="F219" i="5"/>
  <c r="F218" i="5"/>
  <c r="F217" i="5"/>
  <c r="F216" i="5"/>
  <c r="F211" i="5"/>
  <c r="D210" i="5"/>
  <c r="D226" i="5" s="1"/>
  <c r="F226" i="5" s="1"/>
  <c r="F209" i="5"/>
  <c r="F208" i="5"/>
  <c r="F207" i="5"/>
  <c r="F206" i="5"/>
  <c r="F205" i="5"/>
  <c r="F204" i="5"/>
  <c r="F203" i="5"/>
  <c r="F202" i="5"/>
  <c r="F201" i="5"/>
  <c r="F200" i="5"/>
  <c r="D191" i="5"/>
  <c r="D192" i="5" s="1"/>
  <c r="F192" i="5" s="1"/>
  <c r="D136" i="5"/>
  <c r="F136" i="5" s="1"/>
  <c r="D135" i="5"/>
  <c r="F135" i="5" s="1"/>
  <c r="D134" i="5"/>
  <c r="F134" i="5" s="1"/>
  <c r="D133" i="5"/>
  <c r="D132" i="5"/>
  <c r="F132" i="5" s="1"/>
  <c r="D131" i="5"/>
  <c r="F131" i="5" s="1"/>
  <c r="D130" i="5"/>
  <c r="F130" i="5" s="1"/>
  <c r="D129" i="5"/>
  <c r="F129" i="5" s="1"/>
  <c r="D128" i="5"/>
  <c r="F128" i="5" s="1"/>
  <c r="D127" i="5"/>
  <c r="F127" i="5" s="1"/>
  <c r="D126" i="5"/>
  <c r="F126" i="5" s="1"/>
  <c r="D125" i="5"/>
  <c r="D124" i="5"/>
  <c r="F124" i="5" s="1"/>
  <c r="D123" i="5"/>
  <c r="F123" i="5" s="1"/>
  <c r="D122" i="5"/>
  <c r="F122" i="5" s="1"/>
  <c r="D121" i="5"/>
  <c r="F121" i="5" s="1"/>
  <c r="D120" i="5"/>
  <c r="F120" i="5" s="1"/>
  <c r="F108" i="5"/>
  <c r="F107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05" i="5" s="1"/>
  <c r="F191" i="5" l="1"/>
  <c r="F103" i="5"/>
  <c r="F210" i="5"/>
  <c r="F104" i="5"/>
  <c r="F195" i="5" s="1"/>
  <c r="F196" i="5" l="1"/>
  <c r="F197" i="5" s="1"/>
  <c r="F212" i="5" l="1"/>
  <c r="F213" i="5" l="1"/>
  <c r="F214" i="5" s="1"/>
  <c r="F230" i="5" l="1"/>
  <c r="F231" i="5" s="1"/>
  <c r="F232" i="5" s="1"/>
  <c r="F264" i="5" l="1"/>
  <c r="F265" i="5" l="1"/>
  <c r="F266" i="5" s="1"/>
  <c r="F302" i="5" s="1"/>
  <c r="F299" i="5"/>
  <c r="F300" i="5" s="1"/>
  <c r="F303" i="5" s="1"/>
  <c r="F304" i="5" l="1"/>
  <c r="F305" i="5" s="1"/>
  <c r="F306" i="5" s="1"/>
  <c r="F301" i="5"/>
</calcChain>
</file>

<file path=xl/sharedStrings.xml><?xml version="1.0" encoding="utf-8"?>
<sst xmlns="http://schemas.openxmlformats.org/spreadsheetml/2006/main" count="581" uniqueCount="314">
  <si>
    <t>К-т</t>
  </si>
  <si>
    <t>Гибкий воздуховод D100</t>
  </si>
  <si>
    <t>шт</t>
  </si>
  <si>
    <t>Рулон теплоизоляционный из вспененного каучука K-Flex ST AD ALU  самоклеящийся с алюминиевым покрытием толщина 13 мм.</t>
  </si>
  <si>
    <t>м2</t>
  </si>
  <si>
    <t>кг</t>
  </si>
  <si>
    <t>Изоляция для трубопровода  20мм</t>
  </si>
  <si>
    <t xml:space="preserve">Крепление трубопровода </t>
  </si>
  <si>
    <t>Лоток перфорированный 100х50</t>
  </si>
  <si>
    <t>Лоток перфорированный 50х50</t>
  </si>
  <si>
    <t xml:space="preserve">Лоток неперфорированный с крышкой  100х50 </t>
  </si>
  <si>
    <t>Дренажная труба D32 PN10</t>
  </si>
  <si>
    <t>Дренажная труба D40 PN10</t>
  </si>
  <si>
    <t>Дренажная труба D50 PN10</t>
  </si>
  <si>
    <t>Дроссель - клапан  D 100 мм Фирма  «Арктика»</t>
  </si>
  <si>
    <t>Дроссель - клапан  D 125 мм Фирма  «Арктика»</t>
  </si>
  <si>
    <t>Дроссель - клапан  D 160 мм Фирма  «Арктика»</t>
  </si>
  <si>
    <t>Дроссель - клапан  D 200мм Фирма  «Арктика»</t>
  </si>
  <si>
    <t>Решетка  Фирма  «Арктика» 4АПР 450х450 + ЗКДС</t>
  </si>
  <si>
    <t>Решетка  Фирма  «Арктика» 4АПР 300х300 + ЗКДС</t>
  </si>
  <si>
    <t xml:space="preserve">Диффузор  ДПУ- М100 </t>
  </si>
  <si>
    <t>Отвод 90 гр 100</t>
  </si>
  <si>
    <t>Отвод 90 гр 125</t>
  </si>
  <si>
    <t>Отвод 90 гр 160</t>
  </si>
  <si>
    <t>Отвод 90 гр 200</t>
  </si>
  <si>
    <t>Отвод 90 гр 300x200</t>
  </si>
  <si>
    <t>Отвод 90 гр 300x400</t>
  </si>
  <si>
    <t>Отвод 90 гр 400x800</t>
  </si>
  <si>
    <t>Отвод 90 гр 500x300</t>
  </si>
  <si>
    <t>Отвод 90 гр 800x400</t>
  </si>
  <si>
    <t>Тройник 90 гр 200x200/200x200/200</t>
  </si>
  <si>
    <t>Тройник 90 гр 300x200/300x200/200</t>
  </si>
  <si>
    <t>Тройник 90 гр 300x300/300x300/200</t>
  </si>
  <si>
    <t>Тройник 90 гр 400x300/400x300/200</t>
  </si>
  <si>
    <t>Тройник 90 гр 400x300/400x300/300x300</t>
  </si>
  <si>
    <t>Тройник 90 гр 500x300/500x300/200</t>
  </si>
  <si>
    <t>Тройник 90 гр 500x400/500x400/160</t>
  </si>
  <si>
    <t>Тройник 90 гр 500x400/500x400/200</t>
  </si>
  <si>
    <t>Тройник 90 гр 500x400/500x400/500x300</t>
  </si>
  <si>
    <t>Тройник 90 гр 600x400/600x400/200</t>
  </si>
  <si>
    <t>Тройник 90 гр 600x400/600x400/800x400</t>
  </si>
  <si>
    <t>Тройник 90 гр 800x400/800x400/200</t>
  </si>
  <si>
    <t>Тройник 90 гр 800x400/800x400</t>
  </si>
  <si>
    <t>Тройник 90 гр 125/125/100</t>
  </si>
  <si>
    <t>Тройник 90 гр 160/160/100</t>
  </si>
  <si>
    <t>Тройник 90 гр 160/160</t>
  </si>
  <si>
    <t>Тройник 90 гр 200/200/160</t>
  </si>
  <si>
    <t>Тройник 90 гр 200/200</t>
  </si>
  <si>
    <t>Тройник 90 гр 250/250/200</t>
  </si>
  <si>
    <t>Переход 200x200/160</t>
  </si>
  <si>
    <t>Переход 200x200/300x200</t>
  </si>
  <si>
    <t>Переход 300x300/100</t>
  </si>
  <si>
    <t>Переход 300x300/125</t>
  </si>
  <si>
    <t>Переход 300x300/160</t>
  </si>
  <si>
    <t>Переход 300x300/200</t>
  </si>
  <si>
    <t>Переход 400x300/200</t>
  </si>
  <si>
    <t>Переход 300x300/400x300</t>
  </si>
  <si>
    <t>Переход 450x450/200</t>
  </si>
  <si>
    <t>Переход 500x250/160</t>
  </si>
  <si>
    <t>Переход 400x300/500x300</t>
  </si>
  <si>
    <t>Переход 500x400/250</t>
  </si>
  <si>
    <t>Переход 500x400/300x200</t>
  </si>
  <si>
    <t>Переход 500x400/500x300</t>
  </si>
  <si>
    <t>Переход 600x400/400x300</t>
  </si>
  <si>
    <t>Переход 500x400/600x400</t>
  </si>
  <si>
    <t>Переход 800x400/200</t>
  </si>
  <si>
    <t>Переход 800x500/800x400</t>
  </si>
  <si>
    <t>Переход 900x500/800x400</t>
  </si>
  <si>
    <t>Переход 125/100</t>
  </si>
  <si>
    <t>Переход 160/100</t>
  </si>
  <si>
    <t>Переход 160/125</t>
  </si>
  <si>
    <t>Переход 200/125</t>
  </si>
  <si>
    <t>Переход 200/160</t>
  </si>
  <si>
    <t>Переход 250/160</t>
  </si>
  <si>
    <t>Кран шаровой D15 Danfoss</t>
  </si>
  <si>
    <t>Кран шаровой D40 Danfoss</t>
  </si>
  <si>
    <t>Кран шаровой D50 Danfoss</t>
  </si>
  <si>
    <t>Фильтр сетчатый FVF D40 Danfoss</t>
  </si>
  <si>
    <t>Трехходовой клапан  c электроприводом VF3 D20 Danfoss</t>
  </si>
  <si>
    <t>Обратный клапан тип 223  ∅20 Danfoss</t>
  </si>
  <si>
    <t>Термометр  Росма</t>
  </si>
  <si>
    <t>Ед. изм.</t>
  </si>
  <si>
    <t>Кол-во</t>
  </si>
  <si>
    <t>№ пп</t>
  </si>
  <si>
    <t>Огнезадерживающий клапан КЛОП-1(60)-НО-800х400-МВ(220)</t>
  </si>
  <si>
    <t>Огнезадерживающий клапан КЛОП-1(60)-НО-D160-МВ(220)</t>
  </si>
  <si>
    <t>Воздуховоды из тонколистовой оцинкованной стали (пр-во Россия) 200x200мм d=0.7 мм</t>
  </si>
  <si>
    <t>Воздуховоды из тонколистовой оцинкованной стали (пр-во Россия) 300x200 мм d=0.7 мм</t>
  </si>
  <si>
    <t>Воздуховоды из тонколистовой оцинкованной стали (пр-во Россия) 300x300 мм d=0.7 мм</t>
  </si>
  <si>
    <t>Воздуховоды из тонколистовой оцинкованной стали (пр-во Россия) 400x300мм d=0.7 мм</t>
  </si>
  <si>
    <t>Воздуховоды из тонколистовой оцинкованной стали (пр-во Россия)400x300 мм d=0.7 мм</t>
  </si>
  <si>
    <t>Воздуховоды из тонколистовой оцинкованной стали (пр-во Россия) 500x250мм d=0.7 мм</t>
  </si>
  <si>
    <t>Воздуховоды из тонколистовой оцинкованной стали (пр-во Россия) 500x300 мм d=0.7 мм</t>
  </si>
  <si>
    <t>Воздуховоды из тонколистовой оцинкованной стали (пр-во Россия) 500x400 мм d=0.7 мм</t>
  </si>
  <si>
    <t>Воздуховоды из тонколистовой оцинкованной стали (пр-во Россия) 600x400 мм d=0.7 мм</t>
  </si>
  <si>
    <t>Воздуховоды из тонколистовой оцинкованной стали (пр-во Россия) 800x400 мм d=0.7 мм</t>
  </si>
  <si>
    <t>Воздуховоды из тонколистовой оцинкованной стали (пр-во Россия) 800x500 мм d=0.7 мм</t>
  </si>
  <si>
    <t>Воздуховоды из тонколистовой оцинкованной стали (пр-во Россия) 900x500 мм d=0.7 мм</t>
  </si>
  <si>
    <t>Воздуховоды из тонколистовой оцинкованной стали (пр-во Россия) D100 мм d=0.7 мм</t>
  </si>
  <si>
    <t>Воздуховоды из тонколистовой оцинкованной стали (пр-во Россия) D125 мм d=0.7 мм</t>
  </si>
  <si>
    <t>Воздуховоды из тонколистовой оцинкованной стали (пр-во Россия) D160 мм d=0.7 мм</t>
  </si>
  <si>
    <t>Воздуховоды из тонколистовой оцинкованной стали (пр-во Россия) D200 мм d=0.7 мм</t>
  </si>
  <si>
    <t>Воздуховоды из тонколистовой оцинкованной стали (пр-во Россия) D250 мм d=0.7 мм</t>
  </si>
  <si>
    <t xml:space="preserve">Крепления для воздуховодов </t>
  </si>
  <si>
    <t>Шифр проекта: АЛ.051.18-4096.ВиК</t>
  </si>
  <si>
    <t>м.п.</t>
  </si>
  <si>
    <t>шт.</t>
  </si>
  <si>
    <t>Приложение №2</t>
  </si>
  <si>
    <t>Заказчик: Общество с ограниченной ответственностью "СтройПроджект"</t>
  </si>
  <si>
    <t xml:space="preserve">Стройка: 7 этаж  административного здания по адресу: г.Москва, Зубовский бульвар, д.17, стр.1 </t>
  </si>
  <si>
    <t xml:space="preserve">Объект: комплекс работ по устройству системы вентиляции и кондиционирования  7го этажа административного здания по адресу: г.Москва, Зубовский бульвар, д.17, стр.1 </t>
  </si>
  <si>
    <t>СМЕТА</t>
  </si>
  <si>
    <t>к Договору подряда № _____ от "____" _______________ 2018 г.</t>
  </si>
  <si>
    <t>Заказчик:</t>
  </si>
  <si>
    <t>Подрядчик:</t>
  </si>
  <si>
    <t>Генеральный директор</t>
  </si>
  <si>
    <t>ООО «СтройПроджект»</t>
  </si>
  <si>
    <t>ООО «____________»</t>
  </si>
  <si>
    <t>Итого стоимость работ с НДС 18%</t>
  </si>
  <si>
    <t>Итого стоимость материалов с НДС 18%</t>
  </si>
  <si>
    <t>Итого с НДС 18%, руб</t>
  </si>
  <si>
    <t>ВСЕГО с НДС 18%, руб</t>
  </si>
  <si>
    <t>в т.ч. НДС 18%, руб</t>
  </si>
  <si>
    <t xml:space="preserve">_______________ /_____________ </t>
  </si>
  <si>
    <t xml:space="preserve">Подрядчик: </t>
  </si>
  <si>
    <t>Раздел 1. Вентиляция 7го эт.</t>
  </si>
  <si>
    <t>Стоимость материалов и оборудования для монтажа системы вентиляции 7 эт</t>
  </si>
  <si>
    <t>Итого: Стоимость работ по монтажу системы вентиляции 7 эт</t>
  </si>
  <si>
    <t>Итого стоимость материалов и оборудования для монтажа системы вентиляции 7 эт</t>
  </si>
  <si>
    <t>Итого стоимость работ, материала и оборудования по разделу №1 системы вентиляции 7 эт</t>
  </si>
  <si>
    <t>Раздел №2 Теплоснабжение   7го эт.:</t>
  </si>
  <si>
    <t>Стоимость работ по монтажу системы теплоснабжения  7го эт.</t>
  </si>
  <si>
    <t>Итого Стоимость работ по монтажу системы теплоснабжения  7го эт.</t>
  </si>
  <si>
    <t>Стоимость материалов и оборудования для монтажа системы теплоснабжения  7го эт.</t>
  </si>
  <si>
    <t>Итого стоимость материалов и оборудования для монтажа системы теплоснабжения  7го эт.</t>
  </si>
  <si>
    <t>Раздел №3 Кондиционирование    7го эт.:</t>
  </si>
  <si>
    <t>Стоимость работ по монтажу системы кондиционирования  7го эт.</t>
  </si>
  <si>
    <t>Стоимость материалов и оборудования для монтажа системы кондиционирования  7го эт.</t>
  </si>
  <si>
    <t>Итого стоимость материалов и оборудования для монтажа системы кондиционирования  7го эт.</t>
  </si>
  <si>
    <t>Итого стоимость работ, материала и оборудования по разделу №3 системы кондиционирования  7го эт.</t>
  </si>
  <si>
    <t>Итого стоимость работ, материала и оборудования по разделу №2 системы теплоснабжения  7го эт.</t>
  </si>
  <si>
    <t>Монтаж дроссель - клапанов  D 100 мм Фирма  «Арктика»</t>
  </si>
  <si>
    <t>Монтаж дроссель - клапанов  D 125 мм Фирма  «Арктика»</t>
  </si>
  <si>
    <t>Монтаж дроссель - клапанов  D 160 мм Фирма  «Арктика»</t>
  </si>
  <si>
    <t>Монтаж дроссель - клапанов  D 200мм Фирма  «Арктика»</t>
  </si>
  <si>
    <t>Установка решеток    «Арктика» 4АПР 450х450 + ЗКДС</t>
  </si>
  <si>
    <t>Установка решеток    «Арктика» 4АПР 300х300 + ЗКДС</t>
  </si>
  <si>
    <t xml:space="preserve">Монтаж диффузоров  ДПУ- М100 </t>
  </si>
  <si>
    <t>Монтаж огнезадерживающих клапанов КЛОП-1(60)-НО-800х400-МВ(220)</t>
  </si>
  <si>
    <t>Монтаж огнезадерживающих клапанов КЛОП-1(60)-НО-D160-МВ(220)</t>
  </si>
  <si>
    <t>Монтаж воздуховодов  из тонколистовой оцинкованной стали (пр-во Россия) 200x200мм d=0.7 мм</t>
  </si>
  <si>
    <t>Монтаж воздуховодов из тонколистовой оцинкованной стали (пр-во Россия) 300x200 мм d=0.7 мм</t>
  </si>
  <si>
    <t>Монтаж воздуховодов из тонколистовой оцинкованной стали (пр-во Россия) 300x300 мм d=0.7 мм</t>
  </si>
  <si>
    <t>Монтаж воздуховодов из тонколистовой оцинкованной стали (пр-во Россия) 400x300мм d=0.7 мм</t>
  </si>
  <si>
    <t>Монтаж воздуховодов из тонколистовой оцинкованной стали (пр-во Россия)400x300 мм d=0.7 мм</t>
  </si>
  <si>
    <t>Монтаж воздуховодов из тонколистовой оцинкованной стали (пр-во Россия) 500x250мм d=0.7 мм</t>
  </si>
  <si>
    <t>Монтаж воздуховодов из тонколистовой оцинкованной стали (пр-во Россия) 500x300 мм d=0.7 мм</t>
  </si>
  <si>
    <t>Монтаж воздуховодов из тонколистовой оцинкованной стали (пр-во Россия) 500x400 мм d=0.7 мм</t>
  </si>
  <si>
    <t>Монтаж воздуховодов из тонколистовой оцинкованной стали (пр-во Россия) 600x400 мм d=0.7 мм</t>
  </si>
  <si>
    <t>Монтаж воздуховодов из тонколистовой оцинкованной стали (пр-во Россия) 800x400 мм d=0.7 мм</t>
  </si>
  <si>
    <t>Монтаж воздуховодов из тонколистовой оцинкованной стали (пр-во Россия) 800x500 мм d=0.7 мм</t>
  </si>
  <si>
    <t>Монтаж воздуховодов из тонколистовой оцинкованной стали (пр-во Россия) 900x500 мм d=0.7 мм</t>
  </si>
  <si>
    <t>Монтаж воздуховодов из тонколистовой оцинкованной стали (пр-во Россия) D100 мм d=0.7 мм</t>
  </si>
  <si>
    <t>Монтаж воздуховодов из тонколистовой оцинкованной стали (пр-во Россия) D125 мм d=0.7 мм</t>
  </si>
  <si>
    <t>Монтаж воздуховодов из тонколистовой оцинкованной стали (пр-во Россия) D160 мм d=0.7 мм</t>
  </si>
  <si>
    <t>Монтаж воздуховодов из тонколистовой оцинкованной стали (пр-во Россия) D200 мм d=0.7 мм</t>
  </si>
  <si>
    <t>Монтаж воздуховодов из тонколистовой оцинкованной стали (пр-во Россия) D250 мм d=0.7 мм</t>
  </si>
  <si>
    <t>Монтаж воздуховодов гибких D100</t>
  </si>
  <si>
    <t>Монтаж отводов 90 гр 100</t>
  </si>
  <si>
    <t>Монтаж отводов 90 гр 125</t>
  </si>
  <si>
    <t>Монтаж отводов 90 гр 160</t>
  </si>
  <si>
    <t>Монтаж отводов 90 гр 200</t>
  </si>
  <si>
    <t>Монтаж отводов 90 гр 300x200</t>
  </si>
  <si>
    <t>Монтаж отводов 90 гр 300x400</t>
  </si>
  <si>
    <t>Монтаж отводов 90 гр 400x800</t>
  </si>
  <si>
    <t>Монтаж отводов 90 гр 500x300</t>
  </si>
  <si>
    <t>Монтаж отводов 90 гр 800x400</t>
  </si>
  <si>
    <t>Монтаж тройников оцинкованных стальных 90 гр 200x200/200x200/200</t>
  </si>
  <si>
    <t>Монтаж тройников оцинкованных стальных 90 гр 300x200/300x200/200</t>
  </si>
  <si>
    <t>Монтаж тройников оцинкованных стальных 90 гр 300x300/300x300/200</t>
  </si>
  <si>
    <t>Монтаж тройников оцинкованных стальных 90 гр 400x300/400x300/200</t>
  </si>
  <si>
    <t>Монтаж тройников оцинкованных стальных 90 гр 400x300/400x300/300x300</t>
  </si>
  <si>
    <t>Монтаж тройников оцинкованных стальных 90 гр 500x300/500x300/200</t>
  </si>
  <si>
    <t>Монтаж тройников оцинкованных стальных 90 гр 500x400/500x400/160</t>
  </si>
  <si>
    <t>Монтаж тройников оцинкованных стальных 90 гр 500x400/500x400/200</t>
  </si>
  <si>
    <t>Монтаж тройников оцинкованных стальных 90 гр 500x400/500x400/500x300</t>
  </si>
  <si>
    <t>Монтаж тройников оцинкованных стальных 90 гр 600x400/600x400/200</t>
  </si>
  <si>
    <t>Монтаж тройников оцинкованных стальных 90 гр 600x400/600x400/800x400</t>
  </si>
  <si>
    <t>Монтаж тройников оцинкованных стальных 90 гр 800x400/800x400/200</t>
  </si>
  <si>
    <t>Монтаж тройников оцинкованных стальных 90 гр 800x400/800x400</t>
  </si>
  <si>
    <t>Монтаж тройников оцинкованных стальных 90 гр 125/125/100</t>
  </si>
  <si>
    <t>Монтаж тройников оцинкованных стальных 90 гр 160/160/100</t>
  </si>
  <si>
    <t>Монтаж тройников оцинкованных стальных 90 гр 250/250/200</t>
  </si>
  <si>
    <t>Монтаж тройников оцинкованных стальных 90 гр 160/160</t>
  </si>
  <si>
    <t>Монтаж тройников оцинкованных стальных 90 гр 200/200/160</t>
  </si>
  <si>
    <t>Монтаж тройников оцинкованных стальных 90 гр 200/200</t>
  </si>
  <si>
    <t>Монтаж переходов оцинкованных стальных 200x200/160</t>
  </si>
  <si>
    <t>Монтаж переходов оцинкованных стальных 200x200/300x200</t>
  </si>
  <si>
    <t>Монтаж переходов оцинкованных стальных 300x300/100</t>
  </si>
  <si>
    <t>Монтаж переходов оцинкованных стальных 300x300/125</t>
  </si>
  <si>
    <t>Монтаж переходов оцинкованных стальных 300x300/160</t>
  </si>
  <si>
    <t>Монтаж переходов оцинкованных стальных 300x300/200</t>
  </si>
  <si>
    <t>Монтаж переходов оцинкованных стальных 400x300/200</t>
  </si>
  <si>
    <t>Монтаж переходов оцинкованных стальных 300x300/400x300</t>
  </si>
  <si>
    <t>Монтаж переходов оцинкованных стальных 250/160</t>
  </si>
  <si>
    <t>Монтаж переходов оцинкованных стальных 450x450/200</t>
  </si>
  <si>
    <t>Монтаж переходов оцинкованных стальных 500x250/160</t>
  </si>
  <si>
    <t>Монтаж переходов оцинкованных стальных 400x300/500x300</t>
  </si>
  <si>
    <t>Монтаж переходов оцинкованных стальных 500x400/250</t>
  </si>
  <si>
    <t>Монтаж переходов оцинкованных стальных 500x400/300x200</t>
  </si>
  <si>
    <t>Монтаж переходов оцинкованных стальных 500x400/500x300</t>
  </si>
  <si>
    <t>Монтаж переходов оцинкованных стальных 600x400/400x300</t>
  </si>
  <si>
    <t>Монтаж переходов оцинкованных стальных 500x400/600x400</t>
  </si>
  <si>
    <t>Монтаж переходов оцинкованных стальных 800x400/200</t>
  </si>
  <si>
    <t>Монтаж переходов оцинкованных стальных 200/160</t>
  </si>
  <si>
    <t>Монтаж переходов оцинкованных стальных 800x500/800x400</t>
  </si>
  <si>
    <t>Монтаж переходов оцинкованных стальных 900x500/800x400</t>
  </si>
  <si>
    <t>Монтаж переходов оцинкованных стальных 125/100</t>
  </si>
  <si>
    <t>Монтаж переходов оцинкованных стальных 160/100</t>
  </si>
  <si>
    <t>Монтаж переходов оцинкованных стальных 160/125</t>
  </si>
  <si>
    <t>Монтаж переходов оцинкованных стальных 200/125</t>
  </si>
  <si>
    <t>Устройство тепловой изоляции воздуховодов из вспененного каучука K-Flex ST AD ALU  самоклеящейся с алюминиевым покрытием толщина 13 мм.</t>
  </si>
  <si>
    <t>Такелажные работы</t>
  </si>
  <si>
    <t>компл.</t>
  </si>
  <si>
    <t>Пуско-наладочные работы системы вентиляции</t>
  </si>
  <si>
    <t>Лента K-FLEX 050-025 AL CLAD (шир25мм, дл 50м)</t>
  </si>
  <si>
    <t>Транспортные расходы</t>
  </si>
  <si>
    <t>Расходные материалы для системы вентиляции</t>
  </si>
  <si>
    <t>Монтаж кранов шаровых D15 Danfoss</t>
  </si>
  <si>
    <t>Монтаж кранов шаровых D40 Danfoss</t>
  </si>
  <si>
    <t>Монтаж кранов шаровых D50 Danfoss</t>
  </si>
  <si>
    <t>Монтаж фильтров сетчатых FVF D40 Danfoss</t>
  </si>
  <si>
    <t>Монтаж трехходового клапана  c электроприводом VF3 D20 Danfoss</t>
  </si>
  <si>
    <t>Устройство обратного клапана тип 223  ∅20 Danfoss</t>
  </si>
  <si>
    <t>Установка термометров  Росма</t>
  </si>
  <si>
    <t>Прокладка трубопроводов стальных из труб ВГП Dy40</t>
  </si>
  <si>
    <t>Устройство изоляции трубопроводов  д.40мм, толщ.ст.20мм</t>
  </si>
  <si>
    <t>Антикоррозионная обработка стальных трубопроводов за 2 раза составом ГФ021</t>
  </si>
  <si>
    <t>ГФ021</t>
  </si>
  <si>
    <t>Пуско-наладочные работы системы вентиляции теплоснабжения</t>
  </si>
  <si>
    <t>Труба стальная ВГП Dy40</t>
  </si>
  <si>
    <t>Расходные материалы для системы теплоснабжения</t>
  </si>
  <si>
    <t>Пуско-наладочные работы системы кондиционирования</t>
  </si>
  <si>
    <t>Итого Стоимость работ по монтажу системы кондиционирования  7го эт.</t>
  </si>
  <si>
    <t>Расходные материалы для системы кондиционирования</t>
  </si>
  <si>
    <t xml:space="preserve">Цена за ед. изм. с НДС 18%,  руб. </t>
  </si>
  <si>
    <t xml:space="preserve">Стоимость  с НДС 18%,  руб. </t>
  </si>
  <si>
    <t>Наименование работ, оборудования и матералов</t>
  </si>
  <si>
    <t>Установка манометров Росма</t>
  </si>
  <si>
    <t>Манометр Росма</t>
  </si>
  <si>
    <t>Монтаж компрессорно-конденсаторного блока ККБ: NSK 025 NED  (масса 172кг) (Поставка Заказчика)</t>
  </si>
  <si>
    <t>Монтаж вытяжной установки В1: L=5450м3/ч,      P=600 Па VR 80-50/40.4D NED  (масса 150кг) (Поставка Заказчика)</t>
  </si>
  <si>
    <t>Монтаж вентилятора канального В2:  L=250м3/ч,      P=600 Па KVR 315 NED  (масса 23 кг) (Поставка Заказчика)</t>
  </si>
  <si>
    <t>Компрессорно-конденсаторный блок ККБ: NSK 025 NED  (масса 172кг) (Поставка Заказчика)</t>
  </si>
  <si>
    <t>Вытяжная установка В1: L=5450м3/ч,      P=600 Па VR 80-50/40.4D NED  (масса 150кг) (Поставка Заказчика)</t>
  </si>
  <si>
    <t>Вентилятор канальный В2:  L=250м3/ч,      P=600 Па KVR 315 NED  (масса 23 кг) (Поставка Заказчика)</t>
  </si>
  <si>
    <t>Наружный блок ND-OH-615C - 3 NED (Поставка Заказчика)</t>
  </si>
  <si>
    <t>Кассетный ND-IS-36A-V NED (Поставка Заказчика)</t>
  </si>
  <si>
    <t>Кассетный ND-IS-45A-V NED (Поставка Заказчика)</t>
  </si>
  <si>
    <t>Кассетный ND-IC-56A-V NED (Поставка Заказчика)</t>
  </si>
  <si>
    <t>Кассетный ND-IS-22A-V NED (Поставка Заказчика)</t>
  </si>
  <si>
    <t>Кассетный ND-IS-28A-V NED  (Поставка Заказчика)</t>
  </si>
  <si>
    <t>Декоративная панель, ND-IC-1A NED (Поставка Заказчика)</t>
  </si>
  <si>
    <t>Декоративная панель, ND-IS-1A NED (Поставка Заказчика)</t>
  </si>
  <si>
    <t>Тройник-разветвитель (рефнет), ND-REF-06 NED (Поставка Заказчика)</t>
  </si>
  <si>
    <t>Тройник-разветвитель (рефнет), ND-REF-02 NED (Поставка Заказчика)</t>
  </si>
  <si>
    <t>Тройник-разветвитель (рефнет), ND-REF-04 NED (Поставка Заказчика)</t>
  </si>
  <si>
    <t>Тройник-разветвитель (рефнет), ND-REF-03 NED (Поставка Заказчика)</t>
  </si>
  <si>
    <t>Монтаж наружного блока ND-OH-615C - 3 NED (Поставка Заказчика)</t>
  </si>
  <si>
    <t>Монтаж: Кассетный ND-IS-36A-V NED (Поставка Заказчика)</t>
  </si>
  <si>
    <t>Установка насоса  циркуляционного  UPS32-80  Grundfos (Поставка Заказчика)</t>
  </si>
  <si>
    <t>Насос  циркуляционный  UPS32-80  Grundfos (Поставка Заказчика)</t>
  </si>
  <si>
    <t>Монтаж: Кассетный ND-IS-45A-V NED (Поставка Заказчика)</t>
  </si>
  <si>
    <t>Монтаж: Кассетный ND-IC-56A-V NED (Поставка Заказчика)</t>
  </si>
  <si>
    <t>Монтаж: Кассетный ND-IS-22A-V NED (Поставка Заказчика)</t>
  </si>
  <si>
    <t>Монтаж: Кассетный ND-IS-28A-V NED  (Поставка Заказчика)</t>
  </si>
  <si>
    <t>Монтаж: Декоративная панель, ND-IC-1A NED (Поставка Заказчика)</t>
  </si>
  <si>
    <t>Монтаж: Декоративная панель, ND-IS-1A NED (Поставка Заказчика)</t>
  </si>
  <si>
    <t>Монтаж: Тройник-разветвитель (рефнет), ND-REF-06 NED (Поставка Заказчика)</t>
  </si>
  <si>
    <t>Монтаж: Тройник-разветвитель (рефнет), ND-REF-02 NED (Поставка Заказчика)</t>
  </si>
  <si>
    <t>Монтаж: Тройник-разветвитель (рефнет), ND-REF-04 NED (Поставка Заказчика)</t>
  </si>
  <si>
    <t>Монтаж: Тройник-разветвитель (рефнет), ND-REF-03 NED (Поставка Заказчика)</t>
  </si>
  <si>
    <t>Монтаж труб медных с устройством изоляции Ø34.9</t>
  </si>
  <si>
    <t>Монтаж труб медных с устройством изоляции  Ø19.1</t>
  </si>
  <si>
    <t>Монтаж труб медных с устройством изоляции Ø12.7</t>
  </si>
  <si>
    <t>Монтаж труб медных с устройством изоляции  Ø6.35</t>
  </si>
  <si>
    <t>Монтаж труб медных с устройством изоляции Ø31.8</t>
  </si>
  <si>
    <t>Монтаж труб медных с устройством изоляции Ø15.9</t>
  </si>
  <si>
    <t>Монтаж труб медных с устройством изоляции Ø9.53</t>
  </si>
  <si>
    <t>Монтаж труб медных с устройством изоляции Ø28.6</t>
  </si>
  <si>
    <t>Монтаж труб медных с устройством изоляции Ø25.4</t>
  </si>
  <si>
    <t>Монтаж труб медных с устройством изоляции Ø22.2</t>
  </si>
  <si>
    <t>Монтаж лотков перфорированных 100х50</t>
  </si>
  <si>
    <t>Монтаж лотков перфорированных 50х50</t>
  </si>
  <si>
    <t xml:space="preserve">Монтаж лотков неперфорированных с крышкой  100х50 </t>
  </si>
  <si>
    <t>Монтаж дренажного насоса SAUERMANN SI 1800 (Поставка Заказчика)</t>
  </si>
  <si>
    <t>Дренажный насос SAUERMANN SI 1800 (Поставка Заказчика)</t>
  </si>
  <si>
    <t>Устройство дренажной трубы D32 PN10</t>
  </si>
  <si>
    <t>Устройство дренажной трубы D40 PN10</t>
  </si>
  <si>
    <t>Устройство дренажной трубы D50 PN10</t>
  </si>
  <si>
    <t>Трубка медная в комплекте с изоляцией Ø34.9</t>
  </si>
  <si>
    <t>Трубка медная в комплекте с изоляцией  Ø19.1</t>
  </si>
  <si>
    <t>Трубка медная в комплекте с изоляцией Ø12.7</t>
  </si>
  <si>
    <t>Трубка медная в комплекте с изоляцией  Ø6.35</t>
  </si>
  <si>
    <t>Трубка медная в комплекте с изоляцией Ø31.8</t>
  </si>
  <si>
    <t>Трубка медная в комплекте с изоляцией Ø15.9</t>
  </si>
  <si>
    <t>Трубка медная в комплекте с изоляцией Ø9.53</t>
  </si>
  <si>
    <t>Трубка медная в комплекте с изоляцией Ø28.6</t>
  </si>
  <si>
    <t>Трубка медная в комплекте с изоляцией Ø25.4</t>
  </si>
  <si>
    <t>Трубка медная в комплекте с изоляцией Ø22.2</t>
  </si>
  <si>
    <t>Стоимость работ по монтажу системы вентиляции 7 эт</t>
  </si>
  <si>
    <r>
      <t xml:space="preserve">Монтаж приточной  установки П1: L=5450м3/ч,      P=600 Па VR: 90-50/45.4D NED  (масса </t>
    </r>
    <r>
      <rPr>
        <sz val="12"/>
        <rFont val="Times New Roman"/>
        <family val="1"/>
        <charset val="204"/>
      </rPr>
      <t>280кг) (Поставка Заказчика)</t>
    </r>
  </si>
  <si>
    <r>
      <t xml:space="preserve">Приточная  установка П1: L=5450м3/ч,      P=600 Па VR: 90-50/45.4D NED  (масса </t>
    </r>
    <r>
      <rPr>
        <sz val="12"/>
        <rFont val="Times New Roman"/>
        <family val="1"/>
        <charset val="204"/>
      </rPr>
      <t>280кг) (Поставка Заказчика)</t>
    </r>
  </si>
  <si>
    <t>_______________ Пантелеева В.Г.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</si>
</sst>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109">
    <xf numFmtId="0" fontId="0" fillId="0" borderId="0" xfId="0"/>
    <xf numFmtId="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</xf>
    <xf numFmtId="4" fontId="1" fillId="0" borderId="0" xfId="0" applyNumberFormat="1" applyFont="1" applyAlignment="1" applyProtection="1">
      <alignment horizontal="center" vertical="center" wrapText="1"/>
    </xf>
    <xf numFmtId="4" fontId="1" fillId="0" borderId="0" xfId="1" applyNumberFormat="1" applyFont="1" applyBorder="1" applyAlignment="1" applyProtection="1">
      <alignment horizontal="center" vertical="center"/>
    </xf>
    <xf numFmtId="4" fontId="1" fillId="0" borderId="0" xfId="1" applyNumberFormat="1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3" fontId="4" fillId="0" borderId="11" xfId="0" applyNumberFormat="1" applyFont="1" applyBorder="1" applyAlignment="1" applyProtection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1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vertical="center" wrapText="1" shrinkToFit="1"/>
    </xf>
    <xf numFmtId="0" fontId="1" fillId="3" borderId="5" xfId="0" applyFont="1" applyFill="1" applyBorder="1" applyAlignment="1" applyProtection="1">
      <alignment horizontal="center" vertical="center" wrapText="1" shrinkToFit="1"/>
    </xf>
    <xf numFmtId="164" fontId="1" fillId="3" borderId="5" xfId="0" applyNumberFormat="1" applyFont="1" applyFill="1" applyBorder="1" applyAlignment="1" applyProtection="1">
      <alignment horizontal="center" vertical="center" wrapText="1" shrinkToFit="1"/>
    </xf>
    <xf numFmtId="4" fontId="1" fillId="3" borderId="5" xfId="0" applyNumberFormat="1" applyFont="1" applyFill="1" applyBorder="1" applyAlignment="1" applyProtection="1">
      <alignment horizontal="center" vertical="center" wrapText="1" shrinkToFit="1"/>
    </xf>
    <xf numFmtId="4" fontId="4" fillId="3" borderId="6" xfId="0" applyNumberFormat="1" applyFont="1" applyFill="1" applyBorder="1" applyAlignment="1" applyProtection="1">
      <alignment horizontal="center" vertical="center" wrapText="1" shrinkToFit="1"/>
    </xf>
    <xf numFmtId="0" fontId="1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 wrapText="1"/>
    </xf>
    <xf numFmtId="0" fontId="1" fillId="0" borderId="5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 shrinkToFit="1"/>
    </xf>
    <xf numFmtId="0" fontId="1" fillId="0" borderId="5" xfId="0" applyFont="1" applyFill="1" applyBorder="1" applyAlignment="1" applyProtection="1">
      <alignment horizontal="center" vertical="center" wrapText="1" shrinkToFit="1"/>
    </xf>
    <xf numFmtId="164" fontId="1" fillId="0" borderId="5" xfId="3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4" fontId="4" fillId="3" borderId="5" xfId="2" applyNumberFormat="1" applyFont="1" applyFill="1" applyBorder="1" applyAlignment="1" applyProtection="1">
      <alignment horizontal="left" vertical="center" wrapText="1"/>
    </xf>
    <xf numFmtId="4" fontId="4" fillId="3" borderId="5" xfId="2" applyNumberFormat="1" applyFont="1" applyFill="1" applyBorder="1" applyAlignment="1" applyProtection="1">
      <alignment horizontal="center" vertical="center" wrapText="1"/>
    </xf>
    <xf numFmtId="4" fontId="4" fillId="3" borderId="6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 wrapText="1"/>
    </xf>
    <xf numFmtId="4" fontId="4" fillId="4" borderId="5" xfId="2" applyNumberFormat="1" applyFont="1" applyFill="1" applyBorder="1" applyAlignment="1" applyProtection="1">
      <alignment horizontal="left" vertical="center" wrapText="1"/>
    </xf>
    <xf numFmtId="4" fontId="4" fillId="4" borderId="5" xfId="2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left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164" fontId="1" fillId="0" borderId="5" xfId="0" applyNumberFormat="1" applyFont="1" applyFill="1" applyBorder="1" applyAlignment="1" applyProtection="1">
      <alignment horizontal="center" vertical="center" wrapText="1" shrinkToFit="1"/>
    </xf>
    <xf numFmtId="4" fontId="4" fillId="0" borderId="6" xfId="0" applyNumberFormat="1" applyFont="1" applyFill="1" applyBorder="1" applyAlignment="1" applyProtection="1">
      <alignment horizontal="center" vertical="center" wrapText="1" shrinkToFit="1"/>
    </xf>
    <xf numFmtId="0" fontId="4" fillId="3" borderId="5" xfId="3" applyFont="1" applyFill="1" applyBorder="1" applyAlignment="1" applyProtection="1">
      <alignment vertical="center" wrapText="1"/>
    </xf>
    <xf numFmtId="0" fontId="1" fillId="3" borderId="5" xfId="3" applyFont="1" applyFill="1" applyBorder="1" applyAlignment="1" applyProtection="1">
      <alignment horizontal="center" vertical="center" wrapText="1"/>
    </xf>
    <xf numFmtId="164" fontId="1" fillId="3" borderId="5" xfId="3" applyNumberFormat="1" applyFont="1" applyFill="1" applyBorder="1" applyAlignment="1" applyProtection="1">
      <alignment horizontal="center" vertical="center" wrapText="1"/>
    </xf>
    <xf numFmtId="4" fontId="4" fillId="3" borderId="6" xfId="3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center" vertical="center" wrapText="1"/>
    </xf>
    <xf numFmtId="4" fontId="1" fillId="5" borderId="8" xfId="0" applyNumberFormat="1" applyFont="1" applyFill="1" applyBorder="1" applyAlignment="1" applyProtection="1">
      <alignment horizontal="center" vertical="center" wrapText="1"/>
    </xf>
    <xf numFmtId="4" fontId="4" fillId="5" borderId="9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" fontId="1" fillId="0" borderId="26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wrapText="1"/>
    </xf>
    <xf numFmtId="0" fontId="1" fillId="0" borderId="17" xfId="0" applyFont="1" applyBorder="1" applyAlignment="1" applyProtection="1">
      <alignment wrapText="1"/>
    </xf>
    <xf numFmtId="4" fontId="1" fillId="0" borderId="17" xfId="0" applyNumberFormat="1" applyFont="1" applyBorder="1" applyAlignment="1" applyProtection="1">
      <alignment horizontal="center" vertical="center" wrapText="1"/>
    </xf>
    <xf numFmtId="4" fontId="1" fillId="0" borderId="18" xfId="0" applyNumberFormat="1" applyFont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wrapText="1"/>
    </xf>
    <xf numFmtId="4" fontId="4" fillId="0" borderId="14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wrapText="1"/>
    </xf>
    <xf numFmtId="0" fontId="4" fillId="0" borderId="20" xfId="0" applyFont="1" applyFill="1" applyBorder="1" applyAlignment="1" applyProtection="1">
      <alignment wrapText="1"/>
    </xf>
    <xf numFmtId="4" fontId="4" fillId="0" borderId="20" xfId="0" applyNumberFormat="1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1" applyFont="1" applyAlignment="1" applyProtection="1">
      <alignment horizontal="center"/>
    </xf>
    <xf numFmtId="4" fontId="1" fillId="0" borderId="0" xfId="0" applyNumberFormat="1" applyFont="1" applyAlignment="1" applyProtection="1">
      <alignment horizontal="left" vertical="center"/>
    </xf>
    <xf numFmtId="4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horizontal="justify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" fontId="1" fillId="3" borderId="5" xfId="3" applyNumberFormat="1" applyFont="1" applyFill="1" applyBorder="1" applyAlignment="1" applyProtection="1">
      <alignment horizontal="center" vertical="center" wrapText="1"/>
      <protection locked="0"/>
    </xf>
  </cellXfs>
  <cellStyles count="4">
    <cellStyle name="„_fan coil secimi SON_GUM-IK" xfId="1"/>
    <cellStyle name="Normal_B7087BudgetRev1A10(2).02.00" xfId="3"/>
    <cellStyle name="Обычный" xfId="0" builtinId="0"/>
    <cellStyle name="Обычный_Смета Космонавтов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14"/>
  <sheetViews>
    <sheetView tabSelected="1" topLeftCell="A301" zoomScaleNormal="100" workbookViewId="0">
      <selection activeCell="H310" sqref="H310"/>
    </sheetView>
  </sheetViews>
  <sheetFormatPr defaultRowHeight="15.75" outlineLevelRow="2" x14ac:dyDescent="0.25"/>
  <cols>
    <col min="1" max="1" width="4.42578125" style="13" customWidth="1"/>
    <col min="2" max="2" width="46.5703125" style="4" customWidth="1"/>
    <col min="3" max="3" width="7.85546875" style="13" bestFit="1" customWidth="1"/>
    <col min="4" max="4" width="8.42578125" style="5" bestFit="1" customWidth="1"/>
    <col min="5" max="5" width="13.85546875" style="5" customWidth="1"/>
    <col min="6" max="6" width="19.5703125" style="14" customWidth="1"/>
    <col min="7" max="16384" width="9.140625" style="4"/>
  </cols>
  <sheetData>
    <row r="1" spans="1:7" x14ac:dyDescent="0.25">
      <c r="A1" s="4"/>
      <c r="C1" s="5"/>
      <c r="F1" s="6" t="s">
        <v>107</v>
      </c>
    </row>
    <row r="2" spans="1:7" x14ac:dyDescent="0.25">
      <c r="A2" s="4"/>
      <c r="C2" s="5"/>
      <c r="F2" s="7" t="s">
        <v>112</v>
      </c>
    </row>
    <row r="3" spans="1:7" x14ac:dyDescent="0.25">
      <c r="A3" s="4"/>
      <c r="C3" s="5"/>
      <c r="F3" s="5"/>
      <c r="G3" s="5"/>
    </row>
    <row r="4" spans="1:7" x14ac:dyDescent="0.25">
      <c r="A4" s="4"/>
      <c r="C4" s="5"/>
      <c r="F4" s="5"/>
      <c r="G4" s="5"/>
    </row>
    <row r="5" spans="1:7" ht="15.75" customHeight="1" x14ac:dyDescent="0.25">
      <c r="A5" s="8" t="s">
        <v>108</v>
      </c>
      <c r="B5" s="8"/>
      <c r="C5" s="8"/>
      <c r="D5" s="8"/>
      <c r="E5" s="8"/>
      <c r="F5" s="8"/>
      <c r="G5" s="9"/>
    </row>
    <row r="6" spans="1:7" ht="15.75" customHeight="1" x14ac:dyDescent="0.25">
      <c r="A6" s="10" t="s">
        <v>124</v>
      </c>
      <c r="B6" s="10"/>
      <c r="C6" s="10"/>
      <c r="D6" s="10"/>
      <c r="E6" s="10"/>
      <c r="F6" s="10"/>
      <c r="G6" s="9"/>
    </row>
    <row r="7" spans="1:7" ht="20.25" customHeight="1" x14ac:dyDescent="0.25">
      <c r="A7" s="10" t="s">
        <v>109</v>
      </c>
      <c r="B7" s="10"/>
      <c r="C7" s="10"/>
      <c r="D7" s="10"/>
      <c r="E7" s="10"/>
      <c r="F7" s="10"/>
      <c r="G7" s="9"/>
    </row>
    <row r="8" spans="1:7" ht="31.5" customHeight="1" x14ac:dyDescent="0.25">
      <c r="A8" s="10" t="s">
        <v>110</v>
      </c>
      <c r="B8" s="10"/>
      <c r="C8" s="10"/>
      <c r="D8" s="10"/>
      <c r="E8" s="10"/>
      <c r="F8" s="10"/>
      <c r="G8" s="9"/>
    </row>
    <row r="10" spans="1:7" x14ac:dyDescent="0.25">
      <c r="A10" s="11" t="s">
        <v>111</v>
      </c>
      <c r="B10" s="11"/>
      <c r="C10" s="11"/>
      <c r="D10" s="11"/>
      <c r="E10" s="11"/>
      <c r="F10" s="11"/>
      <c r="G10" s="12"/>
    </row>
    <row r="12" spans="1:7" ht="16.5" thickBot="1" x14ac:dyDescent="0.3"/>
    <row r="13" spans="1:7" ht="39" thickBot="1" x14ac:dyDescent="0.3">
      <c r="A13" s="15" t="s">
        <v>83</v>
      </c>
      <c r="B13" s="16" t="s">
        <v>247</v>
      </c>
      <c r="C13" s="16" t="s">
        <v>81</v>
      </c>
      <c r="D13" s="17" t="s">
        <v>82</v>
      </c>
      <c r="E13" s="17" t="s">
        <v>245</v>
      </c>
      <c r="F13" s="18" t="s">
        <v>246</v>
      </c>
    </row>
    <row r="14" spans="1:7" ht="16.5" thickBot="1" x14ac:dyDescent="0.3">
      <c r="A14" s="19">
        <v>1</v>
      </c>
      <c r="B14" s="20">
        <v>2</v>
      </c>
      <c r="C14" s="20">
        <v>3</v>
      </c>
      <c r="D14" s="21">
        <v>4</v>
      </c>
      <c r="E14" s="21">
        <v>5</v>
      </c>
      <c r="F14" s="22">
        <v>6</v>
      </c>
    </row>
    <row r="15" spans="1:7" x14ac:dyDescent="0.25">
      <c r="A15" s="23"/>
      <c r="B15" s="24" t="s">
        <v>104</v>
      </c>
      <c r="C15" s="25"/>
      <c r="D15" s="26"/>
      <c r="E15" s="26"/>
      <c r="F15" s="27"/>
    </row>
    <row r="16" spans="1:7" s="33" customFormat="1" x14ac:dyDescent="0.25">
      <c r="A16" s="28">
        <v>1</v>
      </c>
      <c r="B16" s="29" t="s">
        <v>125</v>
      </c>
      <c r="C16" s="30"/>
      <c r="D16" s="31"/>
      <c r="E16" s="31"/>
      <c r="F16" s="32"/>
    </row>
    <row r="17" spans="1:6" ht="31.5" x14ac:dyDescent="0.25">
      <c r="A17" s="34">
        <v>2</v>
      </c>
      <c r="B17" s="35" t="s">
        <v>310</v>
      </c>
      <c r="C17" s="36"/>
      <c r="D17" s="37"/>
      <c r="E17" s="38"/>
      <c r="F17" s="39"/>
    </row>
    <row r="18" spans="1:6" ht="47.25" outlineLevel="1" x14ac:dyDescent="0.25">
      <c r="A18" s="40">
        <v>3</v>
      </c>
      <c r="B18" s="41" t="s">
        <v>311</v>
      </c>
      <c r="C18" s="42" t="s">
        <v>0</v>
      </c>
      <c r="D18" s="43">
        <v>1</v>
      </c>
      <c r="E18" s="104"/>
      <c r="F18" s="44">
        <f>D18*E18</f>
        <v>0</v>
      </c>
    </row>
    <row r="19" spans="1:6" ht="47.25" outlineLevel="1" x14ac:dyDescent="0.25">
      <c r="A19" s="40">
        <v>4</v>
      </c>
      <c r="B19" s="41" t="s">
        <v>250</v>
      </c>
      <c r="C19" s="42" t="s">
        <v>0</v>
      </c>
      <c r="D19" s="43">
        <v>1</v>
      </c>
      <c r="E19" s="104"/>
      <c r="F19" s="44">
        <f t="shared" ref="F19:F80" si="0">D19*E19</f>
        <v>0</v>
      </c>
    </row>
    <row r="20" spans="1:6" ht="47.25" outlineLevel="1" x14ac:dyDescent="0.25">
      <c r="A20" s="40">
        <v>5</v>
      </c>
      <c r="B20" s="41" t="s">
        <v>251</v>
      </c>
      <c r="C20" s="42" t="s">
        <v>0</v>
      </c>
      <c r="D20" s="43">
        <v>1</v>
      </c>
      <c r="E20" s="104"/>
      <c r="F20" s="44">
        <f t="shared" si="0"/>
        <v>0</v>
      </c>
    </row>
    <row r="21" spans="1:6" ht="47.25" outlineLevel="1" x14ac:dyDescent="0.25">
      <c r="A21" s="40">
        <v>6</v>
      </c>
      <c r="B21" s="41" t="s">
        <v>252</v>
      </c>
      <c r="C21" s="42" t="s">
        <v>0</v>
      </c>
      <c r="D21" s="43">
        <v>1</v>
      </c>
      <c r="E21" s="104"/>
      <c r="F21" s="44">
        <f t="shared" si="0"/>
        <v>0</v>
      </c>
    </row>
    <row r="22" spans="1:6" ht="31.5" outlineLevel="1" x14ac:dyDescent="0.25">
      <c r="A22" s="40">
        <v>7</v>
      </c>
      <c r="B22" s="45" t="s">
        <v>141</v>
      </c>
      <c r="C22" s="42" t="s">
        <v>2</v>
      </c>
      <c r="D22" s="43">
        <v>6</v>
      </c>
      <c r="E22" s="104"/>
      <c r="F22" s="44">
        <f t="shared" si="0"/>
        <v>0</v>
      </c>
    </row>
    <row r="23" spans="1:6" ht="31.5" outlineLevel="1" x14ac:dyDescent="0.25">
      <c r="A23" s="40">
        <v>8</v>
      </c>
      <c r="B23" s="45" t="s">
        <v>142</v>
      </c>
      <c r="C23" s="42" t="s">
        <v>2</v>
      </c>
      <c r="D23" s="43">
        <v>2</v>
      </c>
      <c r="E23" s="104"/>
      <c r="F23" s="44">
        <f t="shared" si="0"/>
        <v>0</v>
      </c>
    </row>
    <row r="24" spans="1:6" ht="31.5" outlineLevel="1" x14ac:dyDescent="0.25">
      <c r="A24" s="40">
        <v>9</v>
      </c>
      <c r="B24" s="45" t="s">
        <v>143</v>
      </c>
      <c r="C24" s="42" t="s">
        <v>2</v>
      </c>
      <c r="D24" s="43">
        <v>6</v>
      </c>
      <c r="E24" s="104"/>
      <c r="F24" s="44">
        <f t="shared" si="0"/>
        <v>0</v>
      </c>
    </row>
    <row r="25" spans="1:6" ht="31.5" outlineLevel="1" x14ac:dyDescent="0.25">
      <c r="A25" s="40">
        <v>10</v>
      </c>
      <c r="B25" s="45" t="s">
        <v>144</v>
      </c>
      <c r="C25" s="42" t="s">
        <v>2</v>
      </c>
      <c r="D25" s="43">
        <v>26</v>
      </c>
      <c r="E25" s="104"/>
      <c r="F25" s="44">
        <f t="shared" si="0"/>
        <v>0</v>
      </c>
    </row>
    <row r="26" spans="1:6" ht="31.5" outlineLevel="1" x14ac:dyDescent="0.25">
      <c r="A26" s="40">
        <v>11</v>
      </c>
      <c r="B26" s="45" t="s">
        <v>145</v>
      </c>
      <c r="C26" s="42" t="s">
        <v>2</v>
      </c>
      <c r="D26" s="43">
        <v>26</v>
      </c>
      <c r="E26" s="104"/>
      <c r="F26" s="44">
        <f t="shared" si="0"/>
        <v>0</v>
      </c>
    </row>
    <row r="27" spans="1:6" ht="31.5" outlineLevel="1" x14ac:dyDescent="0.25">
      <c r="A27" s="40">
        <v>12</v>
      </c>
      <c r="B27" s="45" t="s">
        <v>146</v>
      </c>
      <c r="C27" s="42" t="s">
        <v>2</v>
      </c>
      <c r="D27" s="43">
        <v>10</v>
      </c>
      <c r="E27" s="104"/>
      <c r="F27" s="44">
        <f t="shared" si="0"/>
        <v>0</v>
      </c>
    </row>
    <row r="28" spans="1:6" outlineLevel="1" x14ac:dyDescent="0.25">
      <c r="A28" s="40">
        <v>13</v>
      </c>
      <c r="B28" s="45" t="s">
        <v>147</v>
      </c>
      <c r="C28" s="42" t="s">
        <v>2</v>
      </c>
      <c r="D28" s="43">
        <v>4</v>
      </c>
      <c r="E28" s="104"/>
      <c r="F28" s="44">
        <f t="shared" si="0"/>
        <v>0</v>
      </c>
    </row>
    <row r="29" spans="1:6" ht="31.5" outlineLevel="1" x14ac:dyDescent="0.25">
      <c r="A29" s="40">
        <v>14</v>
      </c>
      <c r="B29" s="46" t="s">
        <v>148</v>
      </c>
      <c r="C29" s="42" t="s">
        <v>2</v>
      </c>
      <c r="D29" s="43">
        <v>2</v>
      </c>
      <c r="E29" s="104"/>
      <c r="F29" s="44">
        <f t="shared" si="0"/>
        <v>0</v>
      </c>
    </row>
    <row r="30" spans="1:6" ht="31.5" outlineLevel="1" x14ac:dyDescent="0.25">
      <c r="A30" s="40">
        <v>15</v>
      </c>
      <c r="B30" s="46" t="s">
        <v>149</v>
      </c>
      <c r="C30" s="42" t="s">
        <v>2</v>
      </c>
      <c r="D30" s="43">
        <v>1</v>
      </c>
      <c r="E30" s="104"/>
      <c r="F30" s="44">
        <f t="shared" si="0"/>
        <v>0</v>
      </c>
    </row>
    <row r="31" spans="1:6" ht="47.25" outlineLevel="1" x14ac:dyDescent="0.25">
      <c r="A31" s="40">
        <v>16</v>
      </c>
      <c r="B31" s="45" t="s">
        <v>150</v>
      </c>
      <c r="C31" s="42" t="s">
        <v>105</v>
      </c>
      <c r="D31" s="43">
        <v>4</v>
      </c>
      <c r="E31" s="104"/>
      <c r="F31" s="44">
        <f t="shared" si="0"/>
        <v>0</v>
      </c>
    </row>
    <row r="32" spans="1:6" ht="47.25" outlineLevel="1" x14ac:dyDescent="0.25">
      <c r="A32" s="40">
        <v>17</v>
      </c>
      <c r="B32" s="45" t="s">
        <v>151</v>
      </c>
      <c r="C32" s="42" t="s">
        <v>105</v>
      </c>
      <c r="D32" s="43">
        <v>6</v>
      </c>
      <c r="E32" s="104"/>
      <c r="F32" s="44">
        <f t="shared" si="0"/>
        <v>0</v>
      </c>
    </row>
    <row r="33" spans="1:6" ht="47.25" outlineLevel="1" x14ac:dyDescent="0.25">
      <c r="A33" s="40">
        <v>18</v>
      </c>
      <c r="B33" s="45" t="s">
        <v>152</v>
      </c>
      <c r="C33" s="42" t="s">
        <v>105</v>
      </c>
      <c r="D33" s="43">
        <v>15</v>
      </c>
      <c r="E33" s="104"/>
      <c r="F33" s="44">
        <f t="shared" si="0"/>
        <v>0</v>
      </c>
    </row>
    <row r="34" spans="1:6" ht="47.25" outlineLevel="1" x14ac:dyDescent="0.25">
      <c r="A34" s="40">
        <v>19</v>
      </c>
      <c r="B34" s="45" t="s">
        <v>153</v>
      </c>
      <c r="C34" s="42" t="s">
        <v>105</v>
      </c>
      <c r="D34" s="43">
        <v>7</v>
      </c>
      <c r="E34" s="104"/>
      <c r="F34" s="44">
        <f t="shared" si="0"/>
        <v>0</v>
      </c>
    </row>
    <row r="35" spans="1:6" ht="47.25" outlineLevel="1" x14ac:dyDescent="0.25">
      <c r="A35" s="40">
        <v>20</v>
      </c>
      <c r="B35" s="45" t="s">
        <v>154</v>
      </c>
      <c r="C35" s="42" t="s">
        <v>105</v>
      </c>
      <c r="D35" s="43">
        <v>3</v>
      </c>
      <c r="E35" s="104"/>
      <c r="F35" s="44">
        <f t="shared" si="0"/>
        <v>0</v>
      </c>
    </row>
    <row r="36" spans="1:6" ht="47.25" outlineLevel="1" x14ac:dyDescent="0.25">
      <c r="A36" s="40">
        <v>21</v>
      </c>
      <c r="B36" s="45" t="s">
        <v>155</v>
      </c>
      <c r="C36" s="42" t="s">
        <v>105</v>
      </c>
      <c r="D36" s="43">
        <v>14</v>
      </c>
      <c r="E36" s="104"/>
      <c r="F36" s="44">
        <f t="shared" si="0"/>
        <v>0</v>
      </c>
    </row>
    <row r="37" spans="1:6" ht="47.25" outlineLevel="1" x14ac:dyDescent="0.25">
      <c r="A37" s="40">
        <v>22</v>
      </c>
      <c r="B37" s="45" t="s">
        <v>156</v>
      </c>
      <c r="C37" s="42" t="s">
        <v>105</v>
      </c>
      <c r="D37" s="43">
        <v>10</v>
      </c>
      <c r="E37" s="104"/>
      <c r="F37" s="44">
        <f t="shared" si="0"/>
        <v>0</v>
      </c>
    </row>
    <row r="38" spans="1:6" ht="47.25" outlineLevel="1" x14ac:dyDescent="0.25">
      <c r="A38" s="40">
        <v>23</v>
      </c>
      <c r="B38" s="45" t="s">
        <v>157</v>
      </c>
      <c r="C38" s="42" t="s">
        <v>105</v>
      </c>
      <c r="D38" s="43">
        <v>10</v>
      </c>
      <c r="E38" s="104"/>
      <c r="F38" s="44">
        <f t="shared" si="0"/>
        <v>0</v>
      </c>
    </row>
    <row r="39" spans="1:6" ht="47.25" outlineLevel="1" x14ac:dyDescent="0.25">
      <c r="A39" s="40">
        <v>24</v>
      </c>
      <c r="B39" s="45" t="s">
        <v>158</v>
      </c>
      <c r="C39" s="42" t="s">
        <v>105</v>
      </c>
      <c r="D39" s="43">
        <v>43</v>
      </c>
      <c r="E39" s="104"/>
      <c r="F39" s="44">
        <f t="shared" si="0"/>
        <v>0</v>
      </c>
    </row>
    <row r="40" spans="1:6" ht="47.25" outlineLevel="1" x14ac:dyDescent="0.25">
      <c r="A40" s="40">
        <v>25</v>
      </c>
      <c r="B40" s="45" t="s">
        <v>159</v>
      </c>
      <c r="C40" s="42" t="s">
        <v>105</v>
      </c>
      <c r="D40" s="43">
        <v>5</v>
      </c>
      <c r="E40" s="104"/>
      <c r="F40" s="44">
        <f t="shared" si="0"/>
        <v>0</v>
      </c>
    </row>
    <row r="41" spans="1:6" ht="47.25" outlineLevel="1" x14ac:dyDescent="0.25">
      <c r="A41" s="40">
        <v>26</v>
      </c>
      <c r="B41" s="45" t="s">
        <v>160</v>
      </c>
      <c r="C41" s="42" t="s">
        <v>105</v>
      </c>
      <c r="D41" s="43">
        <v>2</v>
      </c>
      <c r="E41" s="104"/>
      <c r="F41" s="44">
        <f t="shared" si="0"/>
        <v>0</v>
      </c>
    </row>
    <row r="42" spans="1:6" ht="47.25" outlineLevel="1" x14ac:dyDescent="0.25">
      <c r="A42" s="40">
        <v>27</v>
      </c>
      <c r="B42" s="45" t="s">
        <v>161</v>
      </c>
      <c r="C42" s="42" t="s">
        <v>105</v>
      </c>
      <c r="D42" s="43">
        <v>2</v>
      </c>
      <c r="E42" s="104"/>
      <c r="F42" s="44">
        <f t="shared" si="0"/>
        <v>0</v>
      </c>
    </row>
    <row r="43" spans="1:6" ht="47.25" outlineLevel="1" x14ac:dyDescent="0.25">
      <c r="A43" s="40">
        <v>28</v>
      </c>
      <c r="B43" s="45" t="s">
        <v>162</v>
      </c>
      <c r="C43" s="42" t="s">
        <v>105</v>
      </c>
      <c r="D43" s="43">
        <v>23</v>
      </c>
      <c r="E43" s="104"/>
      <c r="F43" s="44">
        <f t="shared" si="0"/>
        <v>0</v>
      </c>
    </row>
    <row r="44" spans="1:6" ht="47.25" outlineLevel="1" x14ac:dyDescent="0.25">
      <c r="A44" s="40">
        <v>29</v>
      </c>
      <c r="B44" s="45" t="s">
        <v>163</v>
      </c>
      <c r="C44" s="42" t="s">
        <v>105</v>
      </c>
      <c r="D44" s="43">
        <v>15</v>
      </c>
      <c r="E44" s="104"/>
      <c r="F44" s="44">
        <f t="shared" si="0"/>
        <v>0</v>
      </c>
    </row>
    <row r="45" spans="1:6" ht="47.25" outlineLevel="1" x14ac:dyDescent="0.25">
      <c r="A45" s="40">
        <v>30</v>
      </c>
      <c r="B45" s="45" t="s">
        <v>164</v>
      </c>
      <c r="C45" s="42" t="s">
        <v>105</v>
      </c>
      <c r="D45" s="43">
        <v>52</v>
      </c>
      <c r="E45" s="104"/>
      <c r="F45" s="44">
        <f t="shared" si="0"/>
        <v>0</v>
      </c>
    </row>
    <row r="46" spans="1:6" ht="47.25" outlineLevel="1" x14ac:dyDescent="0.25">
      <c r="A46" s="40">
        <v>31</v>
      </c>
      <c r="B46" s="45" t="s">
        <v>165</v>
      </c>
      <c r="C46" s="42" t="s">
        <v>105</v>
      </c>
      <c r="D46" s="43">
        <v>30</v>
      </c>
      <c r="E46" s="104"/>
      <c r="F46" s="44">
        <f t="shared" si="0"/>
        <v>0</v>
      </c>
    </row>
    <row r="47" spans="1:6" ht="47.25" outlineLevel="1" x14ac:dyDescent="0.25">
      <c r="A47" s="40">
        <v>32</v>
      </c>
      <c r="B47" s="45" t="s">
        <v>166</v>
      </c>
      <c r="C47" s="42" t="s">
        <v>105</v>
      </c>
      <c r="D47" s="43">
        <v>3</v>
      </c>
      <c r="E47" s="104"/>
      <c r="F47" s="44">
        <f t="shared" si="0"/>
        <v>0</v>
      </c>
    </row>
    <row r="48" spans="1:6" outlineLevel="1" x14ac:dyDescent="0.25">
      <c r="A48" s="40">
        <v>33</v>
      </c>
      <c r="B48" s="45" t="s">
        <v>167</v>
      </c>
      <c r="C48" s="42" t="s">
        <v>105</v>
      </c>
      <c r="D48" s="43">
        <v>4</v>
      </c>
      <c r="E48" s="104"/>
      <c r="F48" s="44">
        <f t="shared" si="0"/>
        <v>0</v>
      </c>
    </row>
    <row r="49" spans="1:6" outlineLevel="1" x14ac:dyDescent="0.25">
      <c r="A49" s="40">
        <v>34</v>
      </c>
      <c r="B49" s="45" t="s">
        <v>168</v>
      </c>
      <c r="C49" s="42" t="s">
        <v>2</v>
      </c>
      <c r="D49" s="43">
        <v>4</v>
      </c>
      <c r="E49" s="104"/>
      <c r="F49" s="44">
        <f t="shared" si="0"/>
        <v>0</v>
      </c>
    </row>
    <row r="50" spans="1:6" outlineLevel="1" x14ac:dyDescent="0.25">
      <c r="A50" s="40">
        <v>35</v>
      </c>
      <c r="B50" s="45" t="s">
        <v>169</v>
      </c>
      <c r="C50" s="42" t="s">
        <v>2</v>
      </c>
      <c r="D50" s="43">
        <v>1</v>
      </c>
      <c r="E50" s="104"/>
      <c r="F50" s="44">
        <f t="shared" si="0"/>
        <v>0</v>
      </c>
    </row>
    <row r="51" spans="1:6" outlineLevel="1" x14ac:dyDescent="0.25">
      <c r="A51" s="40">
        <v>36</v>
      </c>
      <c r="B51" s="45" t="s">
        <v>170</v>
      </c>
      <c r="C51" s="42" t="s">
        <v>2</v>
      </c>
      <c r="D51" s="43">
        <v>7</v>
      </c>
      <c r="E51" s="104"/>
      <c r="F51" s="44">
        <f t="shared" si="0"/>
        <v>0</v>
      </c>
    </row>
    <row r="52" spans="1:6" outlineLevel="1" x14ac:dyDescent="0.25">
      <c r="A52" s="40">
        <v>37</v>
      </c>
      <c r="B52" s="45" t="s">
        <v>171</v>
      </c>
      <c r="C52" s="42" t="s">
        <v>2</v>
      </c>
      <c r="D52" s="43">
        <v>9</v>
      </c>
      <c r="E52" s="104"/>
      <c r="F52" s="44">
        <f t="shared" si="0"/>
        <v>0</v>
      </c>
    </row>
    <row r="53" spans="1:6" outlineLevel="1" x14ac:dyDescent="0.25">
      <c r="A53" s="40">
        <v>38</v>
      </c>
      <c r="B53" s="45" t="s">
        <v>172</v>
      </c>
      <c r="C53" s="42" t="s">
        <v>2</v>
      </c>
      <c r="D53" s="43">
        <v>1</v>
      </c>
      <c r="E53" s="104"/>
      <c r="F53" s="44">
        <f t="shared" si="0"/>
        <v>0</v>
      </c>
    </row>
    <row r="54" spans="1:6" outlineLevel="1" x14ac:dyDescent="0.25">
      <c r="A54" s="40">
        <v>39</v>
      </c>
      <c r="B54" s="45" t="s">
        <v>173</v>
      </c>
      <c r="C54" s="42" t="s">
        <v>2</v>
      </c>
      <c r="D54" s="43">
        <v>4</v>
      </c>
      <c r="E54" s="104"/>
      <c r="F54" s="44">
        <f t="shared" si="0"/>
        <v>0</v>
      </c>
    </row>
    <row r="55" spans="1:6" outlineLevel="1" x14ac:dyDescent="0.25">
      <c r="A55" s="40">
        <v>40</v>
      </c>
      <c r="B55" s="45" t="s">
        <v>174</v>
      </c>
      <c r="C55" s="42" t="s">
        <v>2</v>
      </c>
      <c r="D55" s="43">
        <v>4</v>
      </c>
      <c r="E55" s="104"/>
      <c r="F55" s="44">
        <f t="shared" si="0"/>
        <v>0</v>
      </c>
    </row>
    <row r="56" spans="1:6" outlineLevel="1" x14ac:dyDescent="0.25">
      <c r="A56" s="40">
        <v>41</v>
      </c>
      <c r="B56" s="45" t="s">
        <v>175</v>
      </c>
      <c r="C56" s="42" t="s">
        <v>2</v>
      </c>
      <c r="D56" s="43">
        <v>2</v>
      </c>
      <c r="E56" s="104"/>
      <c r="F56" s="44">
        <f t="shared" si="0"/>
        <v>0</v>
      </c>
    </row>
    <row r="57" spans="1:6" outlineLevel="1" x14ac:dyDescent="0.25">
      <c r="A57" s="40">
        <v>42</v>
      </c>
      <c r="B57" s="45" t="s">
        <v>176</v>
      </c>
      <c r="C57" s="42" t="s">
        <v>2</v>
      </c>
      <c r="D57" s="43">
        <v>2</v>
      </c>
      <c r="E57" s="104"/>
      <c r="F57" s="44">
        <f t="shared" si="0"/>
        <v>0</v>
      </c>
    </row>
    <row r="58" spans="1:6" ht="31.5" outlineLevel="1" x14ac:dyDescent="0.25">
      <c r="A58" s="40">
        <v>43</v>
      </c>
      <c r="B58" s="45" t="s">
        <v>177</v>
      </c>
      <c r="C58" s="42" t="s">
        <v>2</v>
      </c>
      <c r="D58" s="43">
        <v>1</v>
      </c>
      <c r="E58" s="104"/>
      <c r="F58" s="44">
        <f t="shared" si="0"/>
        <v>0</v>
      </c>
    </row>
    <row r="59" spans="1:6" ht="31.5" outlineLevel="1" x14ac:dyDescent="0.25">
      <c r="A59" s="40">
        <v>44</v>
      </c>
      <c r="B59" s="45" t="s">
        <v>178</v>
      </c>
      <c r="C59" s="42" t="s">
        <v>2</v>
      </c>
      <c r="D59" s="43">
        <v>1</v>
      </c>
      <c r="E59" s="104"/>
      <c r="F59" s="44">
        <f t="shared" si="0"/>
        <v>0</v>
      </c>
    </row>
    <row r="60" spans="1:6" ht="31.5" outlineLevel="1" x14ac:dyDescent="0.25">
      <c r="A60" s="40">
        <v>45</v>
      </c>
      <c r="B60" s="45" t="s">
        <v>179</v>
      </c>
      <c r="C60" s="42" t="s">
        <v>2</v>
      </c>
      <c r="D60" s="43">
        <v>6</v>
      </c>
      <c r="E60" s="104"/>
      <c r="F60" s="44">
        <f t="shared" si="0"/>
        <v>0</v>
      </c>
    </row>
    <row r="61" spans="1:6" ht="31.5" outlineLevel="1" x14ac:dyDescent="0.25">
      <c r="A61" s="40">
        <v>46</v>
      </c>
      <c r="B61" s="45" t="s">
        <v>180</v>
      </c>
      <c r="C61" s="42" t="s">
        <v>2</v>
      </c>
      <c r="D61" s="43">
        <v>2</v>
      </c>
      <c r="E61" s="104"/>
      <c r="F61" s="44">
        <f t="shared" si="0"/>
        <v>0</v>
      </c>
    </row>
    <row r="62" spans="1:6" ht="31.5" outlineLevel="1" x14ac:dyDescent="0.25">
      <c r="A62" s="40">
        <v>47</v>
      </c>
      <c r="B62" s="45" t="s">
        <v>181</v>
      </c>
      <c r="C62" s="42" t="s">
        <v>2</v>
      </c>
      <c r="D62" s="43">
        <v>1</v>
      </c>
      <c r="E62" s="104"/>
      <c r="F62" s="44">
        <f t="shared" si="0"/>
        <v>0</v>
      </c>
    </row>
    <row r="63" spans="1:6" ht="31.5" outlineLevel="1" x14ac:dyDescent="0.25">
      <c r="A63" s="40">
        <v>48</v>
      </c>
      <c r="B63" s="45" t="s">
        <v>182</v>
      </c>
      <c r="C63" s="42" t="s">
        <v>2</v>
      </c>
      <c r="D63" s="43">
        <v>3</v>
      </c>
      <c r="E63" s="104"/>
      <c r="F63" s="44">
        <f t="shared" si="0"/>
        <v>0</v>
      </c>
    </row>
    <row r="64" spans="1:6" ht="31.5" outlineLevel="1" x14ac:dyDescent="0.25">
      <c r="A64" s="40">
        <v>49</v>
      </c>
      <c r="B64" s="45" t="s">
        <v>183</v>
      </c>
      <c r="C64" s="42" t="s">
        <v>2</v>
      </c>
      <c r="D64" s="43">
        <v>1</v>
      </c>
      <c r="E64" s="104"/>
      <c r="F64" s="44">
        <f t="shared" si="0"/>
        <v>0</v>
      </c>
    </row>
    <row r="65" spans="1:6" ht="31.5" outlineLevel="1" x14ac:dyDescent="0.25">
      <c r="A65" s="40">
        <v>50</v>
      </c>
      <c r="B65" s="45" t="s">
        <v>184</v>
      </c>
      <c r="C65" s="42" t="s">
        <v>2</v>
      </c>
      <c r="D65" s="43">
        <v>1</v>
      </c>
      <c r="E65" s="104"/>
      <c r="F65" s="44">
        <f t="shared" si="0"/>
        <v>0</v>
      </c>
    </row>
    <row r="66" spans="1:6" ht="31.5" outlineLevel="1" x14ac:dyDescent="0.25">
      <c r="A66" s="40">
        <v>51</v>
      </c>
      <c r="B66" s="45" t="s">
        <v>185</v>
      </c>
      <c r="C66" s="42" t="s">
        <v>2</v>
      </c>
      <c r="D66" s="43">
        <v>1</v>
      </c>
      <c r="E66" s="104"/>
      <c r="F66" s="44">
        <f t="shared" si="0"/>
        <v>0</v>
      </c>
    </row>
    <row r="67" spans="1:6" ht="31.5" outlineLevel="1" x14ac:dyDescent="0.25">
      <c r="A67" s="40">
        <v>52</v>
      </c>
      <c r="B67" s="45" t="s">
        <v>186</v>
      </c>
      <c r="C67" s="42" t="s">
        <v>2</v>
      </c>
      <c r="D67" s="43">
        <v>3</v>
      </c>
      <c r="E67" s="104"/>
      <c r="F67" s="44">
        <f t="shared" si="0"/>
        <v>0</v>
      </c>
    </row>
    <row r="68" spans="1:6" ht="31.5" outlineLevel="1" x14ac:dyDescent="0.25">
      <c r="A68" s="40">
        <v>53</v>
      </c>
      <c r="B68" s="45" t="s">
        <v>187</v>
      </c>
      <c r="C68" s="42" t="s">
        <v>2</v>
      </c>
      <c r="D68" s="43">
        <v>1</v>
      </c>
      <c r="E68" s="104"/>
      <c r="F68" s="44">
        <f t="shared" si="0"/>
        <v>0</v>
      </c>
    </row>
    <row r="69" spans="1:6" ht="31.5" outlineLevel="1" x14ac:dyDescent="0.25">
      <c r="A69" s="40">
        <v>54</v>
      </c>
      <c r="B69" s="45" t="s">
        <v>188</v>
      </c>
      <c r="C69" s="42" t="s">
        <v>2</v>
      </c>
      <c r="D69" s="43">
        <v>2</v>
      </c>
      <c r="E69" s="104"/>
      <c r="F69" s="44">
        <f t="shared" si="0"/>
        <v>0</v>
      </c>
    </row>
    <row r="70" spans="1:6" ht="31.5" outlineLevel="1" x14ac:dyDescent="0.25">
      <c r="A70" s="40">
        <v>55</v>
      </c>
      <c r="B70" s="45" t="s">
        <v>189</v>
      </c>
      <c r="C70" s="42" t="s">
        <v>2</v>
      </c>
      <c r="D70" s="43">
        <v>1</v>
      </c>
      <c r="E70" s="104"/>
      <c r="F70" s="44">
        <f t="shared" si="0"/>
        <v>0</v>
      </c>
    </row>
    <row r="71" spans="1:6" ht="31.5" outlineLevel="1" x14ac:dyDescent="0.25">
      <c r="A71" s="40">
        <v>56</v>
      </c>
      <c r="B71" s="45" t="s">
        <v>190</v>
      </c>
      <c r="C71" s="42" t="s">
        <v>2</v>
      </c>
      <c r="D71" s="43">
        <v>1</v>
      </c>
      <c r="E71" s="104"/>
      <c r="F71" s="44">
        <f t="shared" si="0"/>
        <v>0</v>
      </c>
    </row>
    <row r="72" spans="1:6" ht="31.5" outlineLevel="1" x14ac:dyDescent="0.25">
      <c r="A72" s="40">
        <v>57</v>
      </c>
      <c r="B72" s="45" t="s">
        <v>191</v>
      </c>
      <c r="C72" s="42" t="s">
        <v>2</v>
      </c>
      <c r="D72" s="43">
        <v>1</v>
      </c>
      <c r="E72" s="104"/>
      <c r="F72" s="44">
        <f t="shared" si="0"/>
        <v>0</v>
      </c>
    </row>
    <row r="73" spans="1:6" ht="31.5" outlineLevel="1" x14ac:dyDescent="0.25">
      <c r="A73" s="40">
        <v>58</v>
      </c>
      <c r="B73" s="45" t="s">
        <v>193</v>
      </c>
      <c r="C73" s="42" t="s">
        <v>2</v>
      </c>
      <c r="D73" s="43">
        <v>3</v>
      </c>
      <c r="E73" s="104"/>
      <c r="F73" s="44">
        <f t="shared" si="0"/>
        <v>0</v>
      </c>
    </row>
    <row r="74" spans="1:6" ht="31.5" outlineLevel="1" x14ac:dyDescent="0.25">
      <c r="A74" s="40">
        <v>59</v>
      </c>
      <c r="B74" s="45" t="s">
        <v>194</v>
      </c>
      <c r="C74" s="42" t="s">
        <v>2</v>
      </c>
      <c r="D74" s="43">
        <v>1</v>
      </c>
      <c r="E74" s="104"/>
      <c r="F74" s="44">
        <f t="shared" si="0"/>
        <v>0</v>
      </c>
    </row>
    <row r="75" spans="1:6" ht="31.5" outlineLevel="1" x14ac:dyDescent="0.25">
      <c r="A75" s="40">
        <v>60</v>
      </c>
      <c r="B75" s="45" t="s">
        <v>195</v>
      </c>
      <c r="C75" s="42" t="s">
        <v>2</v>
      </c>
      <c r="D75" s="43">
        <v>2</v>
      </c>
      <c r="E75" s="104"/>
      <c r="F75" s="44">
        <f t="shared" si="0"/>
        <v>0</v>
      </c>
    </row>
    <row r="76" spans="1:6" ht="31.5" outlineLevel="1" x14ac:dyDescent="0.25">
      <c r="A76" s="40">
        <v>61</v>
      </c>
      <c r="B76" s="45" t="s">
        <v>192</v>
      </c>
      <c r="C76" s="42" t="s">
        <v>2</v>
      </c>
      <c r="D76" s="43">
        <v>1</v>
      </c>
      <c r="E76" s="104"/>
      <c r="F76" s="44">
        <f t="shared" si="0"/>
        <v>0</v>
      </c>
    </row>
    <row r="77" spans="1:6" ht="31.5" outlineLevel="1" x14ac:dyDescent="0.25">
      <c r="A77" s="40">
        <v>62</v>
      </c>
      <c r="B77" s="45" t="s">
        <v>196</v>
      </c>
      <c r="C77" s="42" t="s">
        <v>2</v>
      </c>
      <c r="D77" s="43">
        <v>1</v>
      </c>
      <c r="E77" s="104"/>
      <c r="F77" s="44">
        <f t="shared" si="0"/>
        <v>0</v>
      </c>
    </row>
    <row r="78" spans="1:6" ht="31.5" outlineLevel="1" x14ac:dyDescent="0.25">
      <c r="A78" s="40">
        <v>63</v>
      </c>
      <c r="B78" s="45" t="s">
        <v>197</v>
      </c>
      <c r="C78" s="42" t="s">
        <v>2</v>
      </c>
      <c r="D78" s="43">
        <v>1</v>
      </c>
      <c r="E78" s="104"/>
      <c r="F78" s="44">
        <f t="shared" si="0"/>
        <v>0</v>
      </c>
    </row>
    <row r="79" spans="1:6" ht="31.5" outlineLevel="1" x14ac:dyDescent="0.25">
      <c r="A79" s="40">
        <v>64</v>
      </c>
      <c r="B79" s="45" t="s">
        <v>198</v>
      </c>
      <c r="C79" s="42" t="s">
        <v>2</v>
      </c>
      <c r="D79" s="43">
        <v>2</v>
      </c>
      <c r="E79" s="104"/>
      <c r="F79" s="44">
        <f t="shared" si="0"/>
        <v>0</v>
      </c>
    </row>
    <row r="80" spans="1:6" ht="31.5" outlineLevel="1" x14ac:dyDescent="0.25">
      <c r="A80" s="40">
        <v>65</v>
      </c>
      <c r="B80" s="45" t="s">
        <v>199</v>
      </c>
      <c r="C80" s="42" t="s">
        <v>2</v>
      </c>
      <c r="D80" s="43">
        <v>2</v>
      </c>
      <c r="E80" s="104"/>
      <c r="F80" s="44">
        <f t="shared" si="0"/>
        <v>0</v>
      </c>
    </row>
    <row r="81" spans="1:6" ht="31.5" outlineLevel="1" x14ac:dyDescent="0.25">
      <c r="A81" s="40">
        <v>66</v>
      </c>
      <c r="B81" s="45" t="s">
        <v>200</v>
      </c>
      <c r="C81" s="42" t="s">
        <v>2</v>
      </c>
      <c r="D81" s="43">
        <v>6</v>
      </c>
      <c r="E81" s="104"/>
      <c r="F81" s="44">
        <f t="shared" ref="F81:F104" si="1">D81*E81</f>
        <v>0</v>
      </c>
    </row>
    <row r="82" spans="1:6" ht="31.5" outlineLevel="1" x14ac:dyDescent="0.25">
      <c r="A82" s="40">
        <v>67</v>
      </c>
      <c r="B82" s="45" t="s">
        <v>201</v>
      </c>
      <c r="C82" s="42" t="s">
        <v>2</v>
      </c>
      <c r="D82" s="43">
        <v>3</v>
      </c>
      <c r="E82" s="104"/>
      <c r="F82" s="44">
        <f t="shared" si="1"/>
        <v>0</v>
      </c>
    </row>
    <row r="83" spans="1:6" ht="31.5" outlineLevel="1" x14ac:dyDescent="0.25">
      <c r="A83" s="40">
        <v>68</v>
      </c>
      <c r="B83" s="45" t="s">
        <v>202</v>
      </c>
      <c r="C83" s="42" t="s">
        <v>2</v>
      </c>
      <c r="D83" s="43">
        <v>1</v>
      </c>
      <c r="E83" s="104"/>
      <c r="F83" s="44">
        <f t="shared" si="1"/>
        <v>0</v>
      </c>
    </row>
    <row r="84" spans="1:6" ht="31.5" outlineLevel="1" x14ac:dyDescent="0.25">
      <c r="A84" s="40">
        <v>69</v>
      </c>
      <c r="B84" s="45" t="s">
        <v>203</v>
      </c>
      <c r="C84" s="42" t="s">
        <v>2</v>
      </c>
      <c r="D84" s="43">
        <v>2</v>
      </c>
      <c r="E84" s="104"/>
      <c r="F84" s="44">
        <f t="shared" si="1"/>
        <v>0</v>
      </c>
    </row>
    <row r="85" spans="1:6" ht="31.5" outlineLevel="1" x14ac:dyDescent="0.25">
      <c r="A85" s="40">
        <v>70</v>
      </c>
      <c r="B85" s="45" t="s">
        <v>205</v>
      </c>
      <c r="C85" s="42" t="s">
        <v>2</v>
      </c>
      <c r="D85" s="43">
        <v>26</v>
      </c>
      <c r="E85" s="104"/>
      <c r="F85" s="44">
        <f t="shared" si="1"/>
        <v>0</v>
      </c>
    </row>
    <row r="86" spans="1:6" ht="31.5" outlineLevel="1" x14ac:dyDescent="0.25">
      <c r="A86" s="40">
        <v>71</v>
      </c>
      <c r="B86" s="45" t="s">
        <v>206</v>
      </c>
      <c r="C86" s="42" t="s">
        <v>2</v>
      </c>
      <c r="D86" s="43">
        <v>2</v>
      </c>
      <c r="E86" s="104"/>
      <c r="F86" s="44">
        <f t="shared" si="1"/>
        <v>0</v>
      </c>
    </row>
    <row r="87" spans="1:6" ht="31.5" outlineLevel="1" x14ac:dyDescent="0.25">
      <c r="A87" s="40">
        <v>72</v>
      </c>
      <c r="B87" s="45" t="s">
        <v>207</v>
      </c>
      <c r="C87" s="42" t="s">
        <v>2</v>
      </c>
      <c r="D87" s="43">
        <v>2</v>
      </c>
      <c r="E87" s="104"/>
      <c r="F87" s="44">
        <f t="shared" si="1"/>
        <v>0</v>
      </c>
    </row>
    <row r="88" spans="1:6" ht="31.5" outlineLevel="1" x14ac:dyDescent="0.25">
      <c r="A88" s="40">
        <v>73</v>
      </c>
      <c r="B88" s="45" t="s">
        <v>208</v>
      </c>
      <c r="C88" s="42" t="s">
        <v>2</v>
      </c>
      <c r="D88" s="43">
        <v>1</v>
      </c>
      <c r="E88" s="104"/>
      <c r="F88" s="44">
        <f t="shared" si="1"/>
        <v>0</v>
      </c>
    </row>
    <row r="89" spans="1:6" ht="31.5" outlineLevel="1" x14ac:dyDescent="0.25">
      <c r="A89" s="40">
        <v>74</v>
      </c>
      <c r="B89" s="45" t="s">
        <v>209</v>
      </c>
      <c r="C89" s="42" t="s">
        <v>2</v>
      </c>
      <c r="D89" s="43">
        <v>1</v>
      </c>
      <c r="E89" s="104"/>
      <c r="F89" s="44">
        <f t="shared" si="1"/>
        <v>0</v>
      </c>
    </row>
    <row r="90" spans="1:6" ht="31.5" outlineLevel="1" x14ac:dyDescent="0.25">
      <c r="A90" s="40">
        <v>75</v>
      </c>
      <c r="B90" s="45" t="s">
        <v>210</v>
      </c>
      <c r="C90" s="42" t="s">
        <v>2</v>
      </c>
      <c r="D90" s="43">
        <v>1</v>
      </c>
      <c r="E90" s="104"/>
      <c r="F90" s="44">
        <f t="shared" si="1"/>
        <v>0</v>
      </c>
    </row>
    <row r="91" spans="1:6" ht="31.5" outlineLevel="1" x14ac:dyDescent="0.25">
      <c r="A91" s="40">
        <v>76</v>
      </c>
      <c r="B91" s="45" t="s">
        <v>211</v>
      </c>
      <c r="C91" s="42" t="s">
        <v>2</v>
      </c>
      <c r="D91" s="43">
        <v>1</v>
      </c>
      <c r="E91" s="104"/>
      <c r="F91" s="44">
        <f t="shared" si="1"/>
        <v>0</v>
      </c>
    </row>
    <row r="92" spans="1:6" ht="31.5" outlineLevel="1" x14ac:dyDescent="0.25">
      <c r="A92" s="40">
        <v>77</v>
      </c>
      <c r="B92" s="45" t="s">
        <v>212</v>
      </c>
      <c r="C92" s="42" t="s">
        <v>2</v>
      </c>
      <c r="D92" s="43">
        <v>1</v>
      </c>
      <c r="E92" s="104"/>
      <c r="F92" s="44">
        <f t="shared" si="1"/>
        <v>0</v>
      </c>
    </row>
    <row r="93" spans="1:6" ht="31.5" outlineLevel="1" x14ac:dyDescent="0.25">
      <c r="A93" s="40">
        <v>78</v>
      </c>
      <c r="B93" s="45" t="s">
        <v>213</v>
      </c>
      <c r="C93" s="42" t="s">
        <v>2</v>
      </c>
      <c r="D93" s="43">
        <v>1</v>
      </c>
      <c r="E93" s="104"/>
      <c r="F93" s="44">
        <f t="shared" si="1"/>
        <v>0</v>
      </c>
    </row>
    <row r="94" spans="1:6" ht="31.5" outlineLevel="1" x14ac:dyDescent="0.25">
      <c r="A94" s="40">
        <v>79</v>
      </c>
      <c r="B94" s="45" t="s">
        <v>215</v>
      </c>
      <c r="C94" s="42" t="s">
        <v>2</v>
      </c>
      <c r="D94" s="43">
        <v>1</v>
      </c>
      <c r="E94" s="104"/>
      <c r="F94" s="44">
        <f t="shared" si="1"/>
        <v>0</v>
      </c>
    </row>
    <row r="95" spans="1:6" ht="31.5" outlineLevel="1" x14ac:dyDescent="0.25">
      <c r="A95" s="40">
        <v>80</v>
      </c>
      <c r="B95" s="45" t="s">
        <v>216</v>
      </c>
      <c r="C95" s="42" t="s">
        <v>2</v>
      </c>
      <c r="D95" s="43">
        <v>1</v>
      </c>
      <c r="E95" s="104"/>
      <c r="F95" s="44">
        <f t="shared" si="1"/>
        <v>0</v>
      </c>
    </row>
    <row r="96" spans="1:6" ht="31.5" outlineLevel="1" x14ac:dyDescent="0.25">
      <c r="A96" s="40">
        <v>81</v>
      </c>
      <c r="B96" s="45" t="s">
        <v>217</v>
      </c>
      <c r="C96" s="42" t="s">
        <v>2</v>
      </c>
      <c r="D96" s="43">
        <v>1</v>
      </c>
      <c r="E96" s="104"/>
      <c r="F96" s="44">
        <f t="shared" si="1"/>
        <v>0</v>
      </c>
    </row>
    <row r="97" spans="1:6" ht="31.5" outlineLevel="1" x14ac:dyDescent="0.25">
      <c r="A97" s="40">
        <v>82</v>
      </c>
      <c r="B97" s="45" t="s">
        <v>218</v>
      </c>
      <c r="C97" s="42" t="s">
        <v>2</v>
      </c>
      <c r="D97" s="43">
        <v>3</v>
      </c>
      <c r="E97" s="104"/>
      <c r="F97" s="44">
        <f t="shared" si="1"/>
        <v>0</v>
      </c>
    </row>
    <row r="98" spans="1:6" ht="31.5" outlineLevel="1" x14ac:dyDescent="0.25">
      <c r="A98" s="40">
        <v>83</v>
      </c>
      <c r="B98" s="45" t="s">
        <v>219</v>
      </c>
      <c r="C98" s="42" t="s">
        <v>2</v>
      </c>
      <c r="D98" s="43">
        <v>1</v>
      </c>
      <c r="E98" s="104"/>
      <c r="F98" s="44">
        <f t="shared" si="1"/>
        <v>0</v>
      </c>
    </row>
    <row r="99" spans="1:6" ht="31.5" outlineLevel="1" x14ac:dyDescent="0.25">
      <c r="A99" s="40">
        <v>84</v>
      </c>
      <c r="B99" s="45" t="s">
        <v>220</v>
      </c>
      <c r="C99" s="42" t="s">
        <v>2</v>
      </c>
      <c r="D99" s="43">
        <v>2</v>
      </c>
      <c r="E99" s="104"/>
      <c r="F99" s="44">
        <f t="shared" si="1"/>
        <v>0</v>
      </c>
    </row>
    <row r="100" spans="1:6" ht="31.5" outlineLevel="1" x14ac:dyDescent="0.25">
      <c r="A100" s="40">
        <v>85</v>
      </c>
      <c r="B100" s="45" t="s">
        <v>214</v>
      </c>
      <c r="C100" s="42" t="s">
        <v>2</v>
      </c>
      <c r="D100" s="43">
        <v>2</v>
      </c>
      <c r="E100" s="104"/>
      <c r="F100" s="44">
        <f t="shared" si="1"/>
        <v>0</v>
      </c>
    </row>
    <row r="101" spans="1:6" ht="31.5" outlineLevel="1" x14ac:dyDescent="0.25">
      <c r="A101" s="40">
        <v>86</v>
      </c>
      <c r="B101" s="45" t="s">
        <v>204</v>
      </c>
      <c r="C101" s="42" t="s">
        <v>2</v>
      </c>
      <c r="D101" s="43">
        <v>1</v>
      </c>
      <c r="E101" s="104"/>
      <c r="F101" s="44">
        <f t="shared" si="1"/>
        <v>0</v>
      </c>
    </row>
    <row r="102" spans="1:6" ht="69" customHeight="1" outlineLevel="1" x14ac:dyDescent="0.25">
      <c r="A102" s="40">
        <v>87</v>
      </c>
      <c r="B102" s="46" t="s">
        <v>221</v>
      </c>
      <c r="C102" s="42" t="s">
        <v>4</v>
      </c>
      <c r="D102" s="43">
        <v>150</v>
      </c>
      <c r="E102" s="104"/>
      <c r="F102" s="44">
        <f t="shared" si="1"/>
        <v>0</v>
      </c>
    </row>
    <row r="103" spans="1:6" outlineLevel="1" x14ac:dyDescent="0.25">
      <c r="A103" s="40">
        <v>88</v>
      </c>
      <c r="B103" s="47" t="s">
        <v>222</v>
      </c>
      <c r="C103" s="48" t="s">
        <v>223</v>
      </c>
      <c r="D103" s="49">
        <v>1</v>
      </c>
      <c r="E103" s="105"/>
      <c r="F103" s="44">
        <f t="shared" si="1"/>
        <v>0</v>
      </c>
    </row>
    <row r="104" spans="1:6" ht="31.5" outlineLevel="1" x14ac:dyDescent="0.25">
      <c r="A104" s="40">
        <v>89</v>
      </c>
      <c r="B104" s="47" t="s">
        <v>224</v>
      </c>
      <c r="C104" s="48" t="s">
        <v>223</v>
      </c>
      <c r="D104" s="49">
        <v>1</v>
      </c>
      <c r="E104" s="105"/>
      <c r="F104" s="44">
        <f t="shared" si="1"/>
        <v>0</v>
      </c>
    </row>
    <row r="105" spans="1:6" ht="39" customHeight="1" x14ac:dyDescent="0.25">
      <c r="A105" s="50">
        <v>90</v>
      </c>
      <c r="B105" s="51" t="s">
        <v>127</v>
      </c>
      <c r="C105" s="52"/>
      <c r="D105" s="52"/>
      <c r="E105" s="1"/>
      <c r="F105" s="53">
        <f>SUM(F18:F104)</f>
        <v>0</v>
      </c>
    </row>
    <row r="106" spans="1:6" ht="37.5" customHeight="1" x14ac:dyDescent="0.25">
      <c r="A106" s="54">
        <v>91</v>
      </c>
      <c r="B106" s="55" t="s">
        <v>126</v>
      </c>
      <c r="C106" s="56"/>
      <c r="D106" s="56"/>
      <c r="E106" s="2"/>
      <c r="F106" s="58"/>
    </row>
    <row r="107" spans="1:6" ht="51" customHeight="1" outlineLevel="1" x14ac:dyDescent="0.25">
      <c r="A107" s="40">
        <v>92</v>
      </c>
      <c r="B107" s="41" t="s">
        <v>312</v>
      </c>
      <c r="C107" s="42" t="s">
        <v>0</v>
      </c>
      <c r="D107" s="43">
        <v>1</v>
      </c>
      <c r="E107" s="104"/>
      <c r="F107" s="44">
        <f>D107*E107</f>
        <v>0</v>
      </c>
    </row>
    <row r="108" spans="1:6" ht="44.25" customHeight="1" outlineLevel="1" x14ac:dyDescent="0.25">
      <c r="A108" s="40">
        <v>93</v>
      </c>
      <c r="B108" s="41" t="s">
        <v>253</v>
      </c>
      <c r="C108" s="42" t="s">
        <v>0</v>
      </c>
      <c r="D108" s="43">
        <v>1</v>
      </c>
      <c r="E108" s="104"/>
      <c r="F108" s="44">
        <f t="shared" ref="F108:F169" si="2">D108*E108</f>
        <v>0</v>
      </c>
    </row>
    <row r="109" spans="1:6" ht="52.5" customHeight="1" outlineLevel="1" x14ac:dyDescent="0.25">
      <c r="A109" s="40">
        <v>94</v>
      </c>
      <c r="B109" s="41" t="s">
        <v>254</v>
      </c>
      <c r="C109" s="42" t="s">
        <v>0</v>
      </c>
      <c r="D109" s="43">
        <v>1</v>
      </c>
      <c r="E109" s="104"/>
      <c r="F109" s="44">
        <f t="shared" si="2"/>
        <v>0</v>
      </c>
    </row>
    <row r="110" spans="1:6" ht="47.25" customHeight="1" outlineLevel="1" x14ac:dyDescent="0.25">
      <c r="A110" s="40">
        <v>95</v>
      </c>
      <c r="B110" s="41" t="s">
        <v>255</v>
      </c>
      <c r="C110" s="42" t="s">
        <v>0</v>
      </c>
      <c r="D110" s="43">
        <v>1</v>
      </c>
      <c r="E110" s="104"/>
      <c r="F110" s="44">
        <f t="shared" si="2"/>
        <v>0</v>
      </c>
    </row>
    <row r="111" spans="1:6" ht="31.5" outlineLevel="1" x14ac:dyDescent="0.25">
      <c r="A111" s="40">
        <v>96</v>
      </c>
      <c r="B111" s="45" t="s">
        <v>14</v>
      </c>
      <c r="C111" s="42" t="s">
        <v>2</v>
      </c>
      <c r="D111" s="43">
        <v>6</v>
      </c>
      <c r="E111" s="104"/>
      <c r="F111" s="44">
        <f t="shared" si="2"/>
        <v>0</v>
      </c>
    </row>
    <row r="112" spans="1:6" ht="31.5" outlineLevel="1" x14ac:dyDescent="0.25">
      <c r="A112" s="40">
        <v>97</v>
      </c>
      <c r="B112" s="45" t="s">
        <v>15</v>
      </c>
      <c r="C112" s="42" t="s">
        <v>2</v>
      </c>
      <c r="D112" s="43">
        <v>2</v>
      </c>
      <c r="E112" s="104"/>
      <c r="F112" s="44">
        <f t="shared" si="2"/>
        <v>0</v>
      </c>
    </row>
    <row r="113" spans="1:6" ht="31.5" outlineLevel="1" x14ac:dyDescent="0.25">
      <c r="A113" s="40">
        <v>98</v>
      </c>
      <c r="B113" s="45" t="s">
        <v>16</v>
      </c>
      <c r="C113" s="42" t="s">
        <v>2</v>
      </c>
      <c r="D113" s="43">
        <v>6</v>
      </c>
      <c r="E113" s="104"/>
      <c r="F113" s="44">
        <f t="shared" si="2"/>
        <v>0</v>
      </c>
    </row>
    <row r="114" spans="1:6" ht="31.5" outlineLevel="1" x14ac:dyDescent="0.25">
      <c r="A114" s="40">
        <v>99</v>
      </c>
      <c r="B114" s="45" t="s">
        <v>17</v>
      </c>
      <c r="C114" s="42" t="s">
        <v>2</v>
      </c>
      <c r="D114" s="43">
        <v>26</v>
      </c>
      <c r="E114" s="104"/>
      <c r="F114" s="44">
        <f t="shared" si="2"/>
        <v>0</v>
      </c>
    </row>
    <row r="115" spans="1:6" ht="31.5" outlineLevel="1" x14ac:dyDescent="0.25">
      <c r="A115" s="40">
        <v>100</v>
      </c>
      <c r="B115" s="45" t="s">
        <v>18</v>
      </c>
      <c r="C115" s="42" t="s">
        <v>2</v>
      </c>
      <c r="D115" s="43">
        <v>26</v>
      </c>
      <c r="E115" s="104"/>
      <c r="F115" s="44">
        <f t="shared" si="2"/>
        <v>0</v>
      </c>
    </row>
    <row r="116" spans="1:6" ht="31.5" outlineLevel="1" x14ac:dyDescent="0.25">
      <c r="A116" s="40">
        <v>101</v>
      </c>
      <c r="B116" s="45" t="s">
        <v>19</v>
      </c>
      <c r="C116" s="42" t="s">
        <v>2</v>
      </c>
      <c r="D116" s="43">
        <v>10</v>
      </c>
      <c r="E116" s="104"/>
      <c r="F116" s="44">
        <f t="shared" si="2"/>
        <v>0</v>
      </c>
    </row>
    <row r="117" spans="1:6" outlineLevel="1" x14ac:dyDescent="0.25">
      <c r="A117" s="40">
        <v>102</v>
      </c>
      <c r="B117" s="45" t="s">
        <v>20</v>
      </c>
      <c r="C117" s="42" t="s">
        <v>2</v>
      </c>
      <c r="D117" s="43">
        <v>4</v>
      </c>
      <c r="E117" s="104"/>
      <c r="F117" s="44">
        <f t="shared" si="2"/>
        <v>0</v>
      </c>
    </row>
    <row r="118" spans="1:6" ht="31.5" outlineLevel="1" x14ac:dyDescent="0.25">
      <c r="A118" s="40">
        <v>103</v>
      </c>
      <c r="B118" s="46" t="s">
        <v>84</v>
      </c>
      <c r="C118" s="42" t="s">
        <v>2</v>
      </c>
      <c r="D118" s="43">
        <v>2</v>
      </c>
      <c r="E118" s="104"/>
      <c r="F118" s="44">
        <f t="shared" si="2"/>
        <v>0</v>
      </c>
    </row>
    <row r="119" spans="1:6" ht="36.75" customHeight="1" outlineLevel="1" x14ac:dyDescent="0.25">
      <c r="A119" s="40">
        <v>104</v>
      </c>
      <c r="B119" s="46" t="s">
        <v>85</v>
      </c>
      <c r="C119" s="42" t="s">
        <v>2</v>
      </c>
      <c r="D119" s="43">
        <v>1</v>
      </c>
      <c r="E119" s="104"/>
      <c r="F119" s="44">
        <f t="shared" si="2"/>
        <v>0</v>
      </c>
    </row>
    <row r="120" spans="1:6" ht="47.25" customHeight="1" outlineLevel="1" x14ac:dyDescent="0.25">
      <c r="A120" s="40">
        <v>105</v>
      </c>
      <c r="B120" s="45" t="s">
        <v>86</v>
      </c>
      <c r="C120" s="42" t="s">
        <v>4</v>
      </c>
      <c r="D120" s="43">
        <f>4*(0.2+0.2)*2</f>
        <v>3.2</v>
      </c>
      <c r="E120" s="104"/>
      <c r="F120" s="44">
        <f t="shared" si="2"/>
        <v>0</v>
      </c>
    </row>
    <row r="121" spans="1:6" ht="53.25" customHeight="1" outlineLevel="1" x14ac:dyDescent="0.25">
      <c r="A121" s="40">
        <v>106</v>
      </c>
      <c r="B121" s="45" t="s">
        <v>87</v>
      </c>
      <c r="C121" s="42" t="s">
        <v>4</v>
      </c>
      <c r="D121" s="43">
        <f>6*(0.3+0.2)*2</f>
        <v>6</v>
      </c>
      <c r="E121" s="104"/>
      <c r="F121" s="44">
        <f t="shared" si="2"/>
        <v>0</v>
      </c>
    </row>
    <row r="122" spans="1:6" ht="33" customHeight="1" outlineLevel="1" x14ac:dyDescent="0.25">
      <c r="A122" s="40">
        <v>107</v>
      </c>
      <c r="B122" s="45" t="s">
        <v>88</v>
      </c>
      <c r="C122" s="42" t="s">
        <v>4</v>
      </c>
      <c r="D122" s="43">
        <f>15*(0.3+0.3)*2</f>
        <v>18</v>
      </c>
      <c r="E122" s="104"/>
      <c r="F122" s="44">
        <f t="shared" si="2"/>
        <v>0</v>
      </c>
    </row>
    <row r="123" spans="1:6" ht="48" customHeight="1" outlineLevel="1" x14ac:dyDescent="0.25">
      <c r="A123" s="40">
        <v>108</v>
      </c>
      <c r="B123" s="45" t="s">
        <v>89</v>
      </c>
      <c r="C123" s="42" t="s">
        <v>4</v>
      </c>
      <c r="D123" s="43">
        <f>7*(0.4+0.3)*2</f>
        <v>9.8000000000000007</v>
      </c>
      <c r="E123" s="104"/>
      <c r="F123" s="44">
        <f t="shared" si="2"/>
        <v>0</v>
      </c>
    </row>
    <row r="124" spans="1:6" ht="49.5" customHeight="1" outlineLevel="1" x14ac:dyDescent="0.25">
      <c r="A124" s="40">
        <v>109</v>
      </c>
      <c r="B124" s="45" t="s">
        <v>90</v>
      </c>
      <c r="C124" s="42" t="s">
        <v>4</v>
      </c>
      <c r="D124" s="43">
        <f>3*(0.4+0.3)*2</f>
        <v>4.2</v>
      </c>
      <c r="E124" s="104"/>
      <c r="F124" s="44">
        <f t="shared" si="2"/>
        <v>0</v>
      </c>
    </row>
    <row r="125" spans="1:6" ht="48" customHeight="1" outlineLevel="1" x14ac:dyDescent="0.25">
      <c r="A125" s="40">
        <v>110</v>
      </c>
      <c r="B125" s="45" t="s">
        <v>91</v>
      </c>
      <c r="C125" s="42" t="s">
        <v>4</v>
      </c>
      <c r="D125" s="43">
        <f>14*(0.5+0.25)*2</f>
        <v>21</v>
      </c>
      <c r="E125" s="104"/>
      <c r="F125" s="44">
        <f t="shared" si="2"/>
        <v>0</v>
      </c>
    </row>
    <row r="126" spans="1:6" ht="47.25" customHeight="1" outlineLevel="1" x14ac:dyDescent="0.25">
      <c r="A126" s="40">
        <v>111</v>
      </c>
      <c r="B126" s="45" t="s">
        <v>92</v>
      </c>
      <c r="C126" s="42" t="s">
        <v>4</v>
      </c>
      <c r="D126" s="43">
        <f>10*(0.5+0.3)*2</f>
        <v>16</v>
      </c>
      <c r="E126" s="104"/>
      <c r="F126" s="44">
        <f t="shared" si="2"/>
        <v>0</v>
      </c>
    </row>
    <row r="127" spans="1:6" ht="52.5" customHeight="1" outlineLevel="1" x14ac:dyDescent="0.25">
      <c r="A127" s="40">
        <v>112</v>
      </c>
      <c r="B127" s="45" t="s">
        <v>93</v>
      </c>
      <c r="C127" s="42" t="s">
        <v>4</v>
      </c>
      <c r="D127" s="43">
        <f>10*(0.5+0.4)*2</f>
        <v>18</v>
      </c>
      <c r="E127" s="104"/>
      <c r="F127" s="44">
        <f t="shared" si="2"/>
        <v>0</v>
      </c>
    </row>
    <row r="128" spans="1:6" ht="45.75" customHeight="1" outlineLevel="1" x14ac:dyDescent="0.25">
      <c r="A128" s="40">
        <v>113</v>
      </c>
      <c r="B128" s="45" t="s">
        <v>94</v>
      </c>
      <c r="C128" s="42" t="s">
        <v>4</v>
      </c>
      <c r="D128" s="43">
        <f>43*(0.6+0.4)*2</f>
        <v>86</v>
      </c>
      <c r="E128" s="104"/>
      <c r="F128" s="44">
        <f t="shared" si="2"/>
        <v>0</v>
      </c>
    </row>
    <row r="129" spans="1:6" ht="48.75" customHeight="1" outlineLevel="1" x14ac:dyDescent="0.25">
      <c r="A129" s="40">
        <v>114</v>
      </c>
      <c r="B129" s="45" t="s">
        <v>95</v>
      </c>
      <c r="C129" s="42" t="s">
        <v>4</v>
      </c>
      <c r="D129" s="43">
        <f>5*(0.8+0.4)*2</f>
        <v>12</v>
      </c>
      <c r="E129" s="104"/>
      <c r="F129" s="44">
        <f t="shared" si="2"/>
        <v>0</v>
      </c>
    </row>
    <row r="130" spans="1:6" ht="48.75" customHeight="1" outlineLevel="1" x14ac:dyDescent="0.25">
      <c r="A130" s="40">
        <v>115</v>
      </c>
      <c r="B130" s="45" t="s">
        <v>96</v>
      </c>
      <c r="C130" s="42" t="s">
        <v>4</v>
      </c>
      <c r="D130" s="43">
        <f>2*(0.8+0.5)*2</f>
        <v>5.2</v>
      </c>
      <c r="E130" s="104"/>
      <c r="F130" s="44">
        <f t="shared" si="2"/>
        <v>0</v>
      </c>
    </row>
    <row r="131" spans="1:6" ht="51.75" customHeight="1" outlineLevel="1" x14ac:dyDescent="0.25">
      <c r="A131" s="40">
        <v>116</v>
      </c>
      <c r="B131" s="45" t="s">
        <v>97</v>
      </c>
      <c r="C131" s="42" t="s">
        <v>4</v>
      </c>
      <c r="D131" s="43">
        <f>2*(0.9+0.5)*2</f>
        <v>5.6</v>
      </c>
      <c r="E131" s="104"/>
      <c r="F131" s="44">
        <f t="shared" si="2"/>
        <v>0</v>
      </c>
    </row>
    <row r="132" spans="1:6" ht="48" customHeight="1" outlineLevel="1" x14ac:dyDescent="0.25">
      <c r="A132" s="40">
        <v>117</v>
      </c>
      <c r="B132" s="45" t="s">
        <v>98</v>
      </c>
      <c r="C132" s="42" t="s">
        <v>4</v>
      </c>
      <c r="D132" s="43">
        <f>23*2*3.14*0.5*0.1</f>
        <v>7.22</v>
      </c>
      <c r="E132" s="104"/>
      <c r="F132" s="44">
        <f t="shared" si="2"/>
        <v>0</v>
      </c>
    </row>
    <row r="133" spans="1:6" ht="47.25" customHeight="1" outlineLevel="1" x14ac:dyDescent="0.25">
      <c r="A133" s="40">
        <v>118</v>
      </c>
      <c r="B133" s="45" t="s">
        <v>99</v>
      </c>
      <c r="C133" s="42" t="s">
        <v>4</v>
      </c>
      <c r="D133" s="43">
        <f>15*2*3.14*0.5*0.125</f>
        <v>5.89</v>
      </c>
      <c r="E133" s="104"/>
      <c r="F133" s="44">
        <f t="shared" si="2"/>
        <v>0</v>
      </c>
    </row>
    <row r="134" spans="1:6" ht="55.5" customHeight="1" outlineLevel="1" x14ac:dyDescent="0.25">
      <c r="A134" s="40">
        <v>119</v>
      </c>
      <c r="B134" s="45" t="s">
        <v>100</v>
      </c>
      <c r="C134" s="42" t="s">
        <v>4</v>
      </c>
      <c r="D134" s="43">
        <f>52*2*3.14*0.5*0.16</f>
        <v>26.12</v>
      </c>
      <c r="E134" s="104"/>
      <c r="F134" s="44">
        <f t="shared" si="2"/>
        <v>0</v>
      </c>
    </row>
    <row r="135" spans="1:6" ht="56.25" customHeight="1" outlineLevel="1" x14ac:dyDescent="0.25">
      <c r="A135" s="40">
        <v>120</v>
      </c>
      <c r="B135" s="45" t="s">
        <v>101</v>
      </c>
      <c r="C135" s="42" t="s">
        <v>4</v>
      </c>
      <c r="D135" s="43">
        <f>30*2*3.14*0.5*0.2</f>
        <v>18.84</v>
      </c>
      <c r="E135" s="104"/>
      <c r="F135" s="44">
        <f t="shared" si="2"/>
        <v>0</v>
      </c>
    </row>
    <row r="136" spans="1:6" ht="51.75" customHeight="1" outlineLevel="1" x14ac:dyDescent="0.25">
      <c r="A136" s="40">
        <v>121</v>
      </c>
      <c r="B136" s="45" t="s">
        <v>102</v>
      </c>
      <c r="C136" s="42" t="s">
        <v>4</v>
      </c>
      <c r="D136" s="43">
        <f>3*2*3.14*0.5*0.25</f>
        <v>2.36</v>
      </c>
      <c r="E136" s="104"/>
      <c r="F136" s="44">
        <f t="shared" si="2"/>
        <v>0</v>
      </c>
    </row>
    <row r="137" spans="1:6" outlineLevel="1" x14ac:dyDescent="0.25">
      <c r="A137" s="40">
        <v>122</v>
      </c>
      <c r="B137" s="45" t="s">
        <v>1</v>
      </c>
      <c r="C137" s="42" t="s">
        <v>105</v>
      </c>
      <c r="D137" s="43">
        <v>4</v>
      </c>
      <c r="E137" s="104"/>
      <c r="F137" s="44">
        <f t="shared" si="2"/>
        <v>0</v>
      </c>
    </row>
    <row r="138" spans="1:6" outlineLevel="1" x14ac:dyDescent="0.25">
      <c r="A138" s="40">
        <v>123</v>
      </c>
      <c r="B138" s="45" t="s">
        <v>21</v>
      </c>
      <c r="C138" s="42" t="s">
        <v>2</v>
      </c>
      <c r="D138" s="43">
        <v>4</v>
      </c>
      <c r="E138" s="104"/>
      <c r="F138" s="44">
        <f t="shared" si="2"/>
        <v>0</v>
      </c>
    </row>
    <row r="139" spans="1:6" outlineLevel="1" x14ac:dyDescent="0.25">
      <c r="A139" s="40">
        <v>124</v>
      </c>
      <c r="B139" s="45" t="s">
        <v>22</v>
      </c>
      <c r="C139" s="42" t="s">
        <v>2</v>
      </c>
      <c r="D139" s="43">
        <v>1</v>
      </c>
      <c r="E139" s="104"/>
      <c r="F139" s="44">
        <f t="shared" si="2"/>
        <v>0</v>
      </c>
    </row>
    <row r="140" spans="1:6" outlineLevel="1" x14ac:dyDescent="0.25">
      <c r="A140" s="40">
        <v>125</v>
      </c>
      <c r="B140" s="45" t="s">
        <v>23</v>
      </c>
      <c r="C140" s="42" t="s">
        <v>2</v>
      </c>
      <c r="D140" s="43">
        <v>7</v>
      </c>
      <c r="E140" s="104"/>
      <c r="F140" s="44">
        <f t="shared" si="2"/>
        <v>0</v>
      </c>
    </row>
    <row r="141" spans="1:6" outlineLevel="1" x14ac:dyDescent="0.25">
      <c r="A141" s="40">
        <v>126</v>
      </c>
      <c r="B141" s="45" t="s">
        <v>24</v>
      </c>
      <c r="C141" s="42" t="s">
        <v>2</v>
      </c>
      <c r="D141" s="43">
        <v>9</v>
      </c>
      <c r="E141" s="104"/>
      <c r="F141" s="44">
        <f t="shared" si="2"/>
        <v>0</v>
      </c>
    </row>
    <row r="142" spans="1:6" outlineLevel="1" x14ac:dyDescent="0.25">
      <c r="A142" s="40">
        <v>127</v>
      </c>
      <c r="B142" s="45" t="s">
        <v>25</v>
      </c>
      <c r="C142" s="42" t="s">
        <v>2</v>
      </c>
      <c r="D142" s="43">
        <v>1</v>
      </c>
      <c r="E142" s="104"/>
      <c r="F142" s="44">
        <f t="shared" si="2"/>
        <v>0</v>
      </c>
    </row>
    <row r="143" spans="1:6" outlineLevel="1" x14ac:dyDescent="0.25">
      <c r="A143" s="40">
        <v>128</v>
      </c>
      <c r="B143" s="45" t="s">
        <v>26</v>
      </c>
      <c r="C143" s="42" t="s">
        <v>2</v>
      </c>
      <c r="D143" s="43">
        <v>4</v>
      </c>
      <c r="E143" s="104"/>
      <c r="F143" s="44">
        <f t="shared" si="2"/>
        <v>0</v>
      </c>
    </row>
    <row r="144" spans="1:6" outlineLevel="1" x14ac:dyDescent="0.25">
      <c r="A144" s="40">
        <v>129</v>
      </c>
      <c r="B144" s="45" t="s">
        <v>27</v>
      </c>
      <c r="C144" s="42" t="s">
        <v>2</v>
      </c>
      <c r="D144" s="43">
        <v>4</v>
      </c>
      <c r="E144" s="104"/>
      <c r="F144" s="44">
        <f t="shared" si="2"/>
        <v>0</v>
      </c>
    </row>
    <row r="145" spans="1:6" outlineLevel="1" x14ac:dyDescent="0.25">
      <c r="A145" s="40">
        <v>130</v>
      </c>
      <c r="B145" s="45" t="s">
        <v>28</v>
      </c>
      <c r="C145" s="42" t="s">
        <v>2</v>
      </c>
      <c r="D145" s="43">
        <v>2</v>
      </c>
      <c r="E145" s="104"/>
      <c r="F145" s="44">
        <f t="shared" si="2"/>
        <v>0</v>
      </c>
    </row>
    <row r="146" spans="1:6" outlineLevel="1" x14ac:dyDescent="0.25">
      <c r="A146" s="40">
        <v>131</v>
      </c>
      <c r="B146" s="45" t="s">
        <v>29</v>
      </c>
      <c r="C146" s="42" t="s">
        <v>2</v>
      </c>
      <c r="D146" s="43">
        <v>2</v>
      </c>
      <c r="E146" s="104"/>
      <c r="F146" s="44">
        <f t="shared" si="2"/>
        <v>0</v>
      </c>
    </row>
    <row r="147" spans="1:6" outlineLevel="1" x14ac:dyDescent="0.25">
      <c r="A147" s="40">
        <v>132</v>
      </c>
      <c r="B147" s="45" t="s">
        <v>30</v>
      </c>
      <c r="C147" s="42" t="s">
        <v>2</v>
      </c>
      <c r="D147" s="43">
        <v>1</v>
      </c>
      <c r="E147" s="104"/>
      <c r="F147" s="44">
        <f t="shared" si="2"/>
        <v>0</v>
      </c>
    </row>
    <row r="148" spans="1:6" outlineLevel="1" x14ac:dyDescent="0.25">
      <c r="A148" s="40">
        <v>133</v>
      </c>
      <c r="B148" s="45" t="s">
        <v>31</v>
      </c>
      <c r="C148" s="42" t="s">
        <v>2</v>
      </c>
      <c r="D148" s="43">
        <v>1</v>
      </c>
      <c r="E148" s="104"/>
      <c r="F148" s="44">
        <f t="shared" si="2"/>
        <v>0</v>
      </c>
    </row>
    <row r="149" spans="1:6" outlineLevel="1" x14ac:dyDescent="0.25">
      <c r="A149" s="40">
        <v>134</v>
      </c>
      <c r="B149" s="45" t="s">
        <v>32</v>
      </c>
      <c r="C149" s="42" t="s">
        <v>2</v>
      </c>
      <c r="D149" s="43">
        <v>6</v>
      </c>
      <c r="E149" s="104"/>
      <c r="F149" s="44">
        <f t="shared" si="2"/>
        <v>0</v>
      </c>
    </row>
    <row r="150" spans="1:6" outlineLevel="1" x14ac:dyDescent="0.25">
      <c r="A150" s="40">
        <v>135</v>
      </c>
      <c r="B150" s="45" t="s">
        <v>33</v>
      </c>
      <c r="C150" s="42" t="s">
        <v>2</v>
      </c>
      <c r="D150" s="43">
        <v>2</v>
      </c>
      <c r="E150" s="104"/>
      <c r="F150" s="44">
        <f t="shared" si="2"/>
        <v>0</v>
      </c>
    </row>
    <row r="151" spans="1:6" outlineLevel="1" x14ac:dyDescent="0.25">
      <c r="A151" s="40">
        <v>136</v>
      </c>
      <c r="B151" s="45" t="s">
        <v>34</v>
      </c>
      <c r="C151" s="42" t="s">
        <v>2</v>
      </c>
      <c r="D151" s="43">
        <v>1</v>
      </c>
      <c r="E151" s="104"/>
      <c r="F151" s="44">
        <f t="shared" si="2"/>
        <v>0</v>
      </c>
    </row>
    <row r="152" spans="1:6" outlineLevel="1" x14ac:dyDescent="0.25">
      <c r="A152" s="40">
        <v>137</v>
      </c>
      <c r="B152" s="45" t="s">
        <v>35</v>
      </c>
      <c r="C152" s="42" t="s">
        <v>2</v>
      </c>
      <c r="D152" s="43">
        <v>3</v>
      </c>
      <c r="E152" s="104"/>
      <c r="F152" s="44">
        <f t="shared" si="2"/>
        <v>0</v>
      </c>
    </row>
    <row r="153" spans="1:6" outlineLevel="1" x14ac:dyDescent="0.25">
      <c r="A153" s="40">
        <v>138</v>
      </c>
      <c r="B153" s="45" t="s">
        <v>36</v>
      </c>
      <c r="C153" s="42" t="s">
        <v>2</v>
      </c>
      <c r="D153" s="43">
        <v>1</v>
      </c>
      <c r="E153" s="104"/>
      <c r="F153" s="44">
        <f t="shared" si="2"/>
        <v>0</v>
      </c>
    </row>
    <row r="154" spans="1:6" outlineLevel="1" x14ac:dyDescent="0.25">
      <c r="A154" s="40">
        <v>139</v>
      </c>
      <c r="B154" s="45" t="s">
        <v>37</v>
      </c>
      <c r="C154" s="42" t="s">
        <v>2</v>
      </c>
      <c r="D154" s="43">
        <v>1</v>
      </c>
      <c r="E154" s="104"/>
      <c r="F154" s="44">
        <f t="shared" si="2"/>
        <v>0</v>
      </c>
    </row>
    <row r="155" spans="1:6" outlineLevel="1" x14ac:dyDescent="0.25">
      <c r="A155" s="40">
        <v>140</v>
      </c>
      <c r="B155" s="45" t="s">
        <v>38</v>
      </c>
      <c r="C155" s="42" t="s">
        <v>2</v>
      </c>
      <c r="D155" s="43">
        <v>1</v>
      </c>
      <c r="E155" s="104"/>
      <c r="F155" s="44">
        <f t="shared" si="2"/>
        <v>0</v>
      </c>
    </row>
    <row r="156" spans="1:6" outlineLevel="1" x14ac:dyDescent="0.25">
      <c r="A156" s="40">
        <v>141</v>
      </c>
      <c r="B156" s="45" t="s">
        <v>39</v>
      </c>
      <c r="C156" s="42" t="s">
        <v>2</v>
      </c>
      <c r="D156" s="43">
        <v>3</v>
      </c>
      <c r="E156" s="104"/>
      <c r="F156" s="44">
        <f t="shared" si="2"/>
        <v>0</v>
      </c>
    </row>
    <row r="157" spans="1:6" outlineLevel="1" x14ac:dyDescent="0.25">
      <c r="A157" s="40">
        <v>142</v>
      </c>
      <c r="B157" s="45" t="s">
        <v>40</v>
      </c>
      <c r="C157" s="42" t="s">
        <v>2</v>
      </c>
      <c r="D157" s="43">
        <v>1</v>
      </c>
      <c r="E157" s="104"/>
      <c r="F157" s="44">
        <f t="shared" si="2"/>
        <v>0</v>
      </c>
    </row>
    <row r="158" spans="1:6" outlineLevel="1" x14ac:dyDescent="0.25">
      <c r="A158" s="40">
        <v>143</v>
      </c>
      <c r="B158" s="45" t="s">
        <v>41</v>
      </c>
      <c r="C158" s="42" t="s">
        <v>2</v>
      </c>
      <c r="D158" s="43">
        <v>2</v>
      </c>
      <c r="E158" s="104"/>
      <c r="F158" s="44">
        <f t="shared" si="2"/>
        <v>0</v>
      </c>
    </row>
    <row r="159" spans="1:6" outlineLevel="1" x14ac:dyDescent="0.25">
      <c r="A159" s="40">
        <v>144</v>
      </c>
      <c r="B159" s="45" t="s">
        <v>42</v>
      </c>
      <c r="C159" s="42" t="s">
        <v>2</v>
      </c>
      <c r="D159" s="43">
        <v>1</v>
      </c>
      <c r="E159" s="104"/>
      <c r="F159" s="44">
        <f t="shared" si="2"/>
        <v>0</v>
      </c>
    </row>
    <row r="160" spans="1:6" outlineLevel="1" x14ac:dyDescent="0.25">
      <c r="A160" s="40">
        <v>145</v>
      </c>
      <c r="B160" s="45" t="s">
        <v>43</v>
      </c>
      <c r="C160" s="42" t="s">
        <v>2</v>
      </c>
      <c r="D160" s="43">
        <v>1</v>
      </c>
      <c r="E160" s="104"/>
      <c r="F160" s="44">
        <f t="shared" si="2"/>
        <v>0</v>
      </c>
    </row>
    <row r="161" spans="1:6" outlineLevel="1" x14ac:dyDescent="0.25">
      <c r="A161" s="40">
        <v>146</v>
      </c>
      <c r="B161" s="45" t="s">
        <v>44</v>
      </c>
      <c r="C161" s="42" t="s">
        <v>2</v>
      </c>
      <c r="D161" s="43">
        <v>1</v>
      </c>
      <c r="E161" s="104"/>
      <c r="F161" s="44">
        <f t="shared" si="2"/>
        <v>0</v>
      </c>
    </row>
    <row r="162" spans="1:6" outlineLevel="1" x14ac:dyDescent="0.25">
      <c r="A162" s="40">
        <v>147</v>
      </c>
      <c r="B162" s="45" t="s">
        <v>45</v>
      </c>
      <c r="C162" s="42" t="s">
        <v>2</v>
      </c>
      <c r="D162" s="43">
        <v>3</v>
      </c>
      <c r="E162" s="104"/>
      <c r="F162" s="44">
        <f t="shared" si="2"/>
        <v>0</v>
      </c>
    </row>
    <row r="163" spans="1:6" outlineLevel="1" x14ac:dyDescent="0.25">
      <c r="A163" s="40">
        <v>148</v>
      </c>
      <c r="B163" s="45" t="s">
        <v>46</v>
      </c>
      <c r="C163" s="42" t="s">
        <v>2</v>
      </c>
      <c r="D163" s="43">
        <v>1</v>
      </c>
      <c r="E163" s="104"/>
      <c r="F163" s="44">
        <f t="shared" si="2"/>
        <v>0</v>
      </c>
    </row>
    <row r="164" spans="1:6" outlineLevel="1" x14ac:dyDescent="0.25">
      <c r="A164" s="40">
        <v>149</v>
      </c>
      <c r="B164" s="45" t="s">
        <v>47</v>
      </c>
      <c r="C164" s="42" t="s">
        <v>2</v>
      </c>
      <c r="D164" s="43">
        <v>2</v>
      </c>
      <c r="E164" s="104"/>
      <c r="F164" s="44">
        <f t="shared" si="2"/>
        <v>0</v>
      </c>
    </row>
    <row r="165" spans="1:6" outlineLevel="1" x14ac:dyDescent="0.25">
      <c r="A165" s="40">
        <v>150</v>
      </c>
      <c r="B165" s="45" t="s">
        <v>48</v>
      </c>
      <c r="C165" s="42" t="s">
        <v>2</v>
      </c>
      <c r="D165" s="43">
        <v>1</v>
      </c>
      <c r="E165" s="104"/>
      <c r="F165" s="44">
        <f t="shared" si="2"/>
        <v>0</v>
      </c>
    </row>
    <row r="166" spans="1:6" outlineLevel="1" x14ac:dyDescent="0.25">
      <c r="A166" s="40">
        <v>151</v>
      </c>
      <c r="B166" s="45" t="s">
        <v>49</v>
      </c>
      <c r="C166" s="42" t="s">
        <v>2</v>
      </c>
      <c r="D166" s="43">
        <v>1</v>
      </c>
      <c r="E166" s="104"/>
      <c r="F166" s="44">
        <f t="shared" si="2"/>
        <v>0</v>
      </c>
    </row>
    <row r="167" spans="1:6" outlineLevel="1" x14ac:dyDescent="0.25">
      <c r="A167" s="40">
        <v>152</v>
      </c>
      <c r="B167" s="45" t="s">
        <v>50</v>
      </c>
      <c r="C167" s="42" t="s">
        <v>2</v>
      </c>
      <c r="D167" s="43">
        <v>1</v>
      </c>
      <c r="E167" s="104"/>
      <c r="F167" s="44">
        <f t="shared" si="2"/>
        <v>0</v>
      </c>
    </row>
    <row r="168" spans="1:6" outlineLevel="1" x14ac:dyDescent="0.25">
      <c r="A168" s="40">
        <v>153</v>
      </c>
      <c r="B168" s="45" t="s">
        <v>51</v>
      </c>
      <c r="C168" s="42" t="s">
        <v>2</v>
      </c>
      <c r="D168" s="43">
        <v>2</v>
      </c>
      <c r="E168" s="104"/>
      <c r="F168" s="44">
        <f t="shared" si="2"/>
        <v>0</v>
      </c>
    </row>
    <row r="169" spans="1:6" outlineLevel="1" x14ac:dyDescent="0.25">
      <c r="A169" s="40">
        <v>154</v>
      </c>
      <c r="B169" s="45" t="s">
        <v>52</v>
      </c>
      <c r="C169" s="42" t="s">
        <v>2</v>
      </c>
      <c r="D169" s="43">
        <v>2</v>
      </c>
      <c r="E169" s="104"/>
      <c r="F169" s="44">
        <f t="shared" si="2"/>
        <v>0</v>
      </c>
    </row>
    <row r="170" spans="1:6" outlineLevel="1" x14ac:dyDescent="0.25">
      <c r="A170" s="40">
        <v>155</v>
      </c>
      <c r="B170" s="45" t="s">
        <v>53</v>
      </c>
      <c r="C170" s="42" t="s">
        <v>2</v>
      </c>
      <c r="D170" s="43">
        <v>6</v>
      </c>
      <c r="E170" s="104"/>
      <c r="F170" s="44">
        <f t="shared" ref="F170:F195" si="3">D170*E170</f>
        <v>0</v>
      </c>
    </row>
    <row r="171" spans="1:6" outlineLevel="1" x14ac:dyDescent="0.25">
      <c r="A171" s="40">
        <v>156</v>
      </c>
      <c r="B171" s="45" t="s">
        <v>54</v>
      </c>
      <c r="C171" s="42" t="s">
        <v>2</v>
      </c>
      <c r="D171" s="43">
        <v>3</v>
      </c>
      <c r="E171" s="104"/>
      <c r="F171" s="44">
        <f t="shared" si="3"/>
        <v>0</v>
      </c>
    </row>
    <row r="172" spans="1:6" outlineLevel="1" x14ac:dyDescent="0.25">
      <c r="A172" s="40">
        <v>157</v>
      </c>
      <c r="B172" s="45" t="s">
        <v>55</v>
      </c>
      <c r="C172" s="42" t="s">
        <v>2</v>
      </c>
      <c r="D172" s="43">
        <v>1</v>
      </c>
      <c r="E172" s="104"/>
      <c r="F172" s="44">
        <f t="shared" si="3"/>
        <v>0</v>
      </c>
    </row>
    <row r="173" spans="1:6" outlineLevel="1" x14ac:dyDescent="0.25">
      <c r="A173" s="40">
        <v>158</v>
      </c>
      <c r="B173" s="45" t="s">
        <v>56</v>
      </c>
      <c r="C173" s="42" t="s">
        <v>2</v>
      </c>
      <c r="D173" s="43">
        <v>2</v>
      </c>
      <c r="E173" s="104"/>
      <c r="F173" s="44">
        <f t="shared" si="3"/>
        <v>0</v>
      </c>
    </row>
    <row r="174" spans="1:6" outlineLevel="1" x14ac:dyDescent="0.25">
      <c r="A174" s="40">
        <v>159</v>
      </c>
      <c r="B174" s="45" t="s">
        <v>57</v>
      </c>
      <c r="C174" s="42" t="s">
        <v>2</v>
      </c>
      <c r="D174" s="43">
        <v>26</v>
      </c>
      <c r="E174" s="104"/>
      <c r="F174" s="44">
        <f t="shared" si="3"/>
        <v>0</v>
      </c>
    </row>
    <row r="175" spans="1:6" outlineLevel="1" x14ac:dyDescent="0.25">
      <c r="A175" s="40">
        <v>160</v>
      </c>
      <c r="B175" s="45" t="s">
        <v>58</v>
      </c>
      <c r="C175" s="42" t="s">
        <v>2</v>
      </c>
      <c r="D175" s="43">
        <v>2</v>
      </c>
      <c r="E175" s="104"/>
      <c r="F175" s="44">
        <f t="shared" si="3"/>
        <v>0</v>
      </c>
    </row>
    <row r="176" spans="1:6" outlineLevel="1" x14ac:dyDescent="0.25">
      <c r="A176" s="40">
        <v>161</v>
      </c>
      <c r="B176" s="45" t="s">
        <v>59</v>
      </c>
      <c r="C176" s="42" t="s">
        <v>2</v>
      </c>
      <c r="D176" s="43">
        <v>2</v>
      </c>
      <c r="E176" s="104"/>
      <c r="F176" s="44">
        <f t="shared" si="3"/>
        <v>0</v>
      </c>
    </row>
    <row r="177" spans="1:6" outlineLevel="1" x14ac:dyDescent="0.25">
      <c r="A177" s="40">
        <v>162</v>
      </c>
      <c r="B177" s="45" t="s">
        <v>60</v>
      </c>
      <c r="C177" s="42" t="s">
        <v>2</v>
      </c>
      <c r="D177" s="43">
        <v>1</v>
      </c>
      <c r="E177" s="104"/>
      <c r="F177" s="44">
        <f t="shared" si="3"/>
        <v>0</v>
      </c>
    </row>
    <row r="178" spans="1:6" outlineLevel="1" x14ac:dyDescent="0.25">
      <c r="A178" s="40">
        <v>163</v>
      </c>
      <c r="B178" s="45" t="s">
        <v>61</v>
      </c>
      <c r="C178" s="42" t="s">
        <v>2</v>
      </c>
      <c r="D178" s="43">
        <v>1</v>
      </c>
      <c r="E178" s="104"/>
      <c r="F178" s="44">
        <f t="shared" si="3"/>
        <v>0</v>
      </c>
    </row>
    <row r="179" spans="1:6" outlineLevel="1" x14ac:dyDescent="0.25">
      <c r="A179" s="40">
        <v>164</v>
      </c>
      <c r="B179" s="45" t="s">
        <v>62</v>
      </c>
      <c r="C179" s="42" t="s">
        <v>2</v>
      </c>
      <c r="D179" s="43">
        <v>1</v>
      </c>
      <c r="E179" s="104"/>
      <c r="F179" s="44">
        <f t="shared" si="3"/>
        <v>0</v>
      </c>
    </row>
    <row r="180" spans="1:6" outlineLevel="1" x14ac:dyDescent="0.25">
      <c r="A180" s="40">
        <v>165</v>
      </c>
      <c r="B180" s="45" t="s">
        <v>63</v>
      </c>
      <c r="C180" s="42" t="s">
        <v>2</v>
      </c>
      <c r="D180" s="43">
        <v>1</v>
      </c>
      <c r="E180" s="104"/>
      <c r="F180" s="44">
        <f t="shared" si="3"/>
        <v>0</v>
      </c>
    </row>
    <row r="181" spans="1:6" outlineLevel="1" x14ac:dyDescent="0.25">
      <c r="A181" s="40">
        <v>166</v>
      </c>
      <c r="B181" s="45" t="s">
        <v>64</v>
      </c>
      <c r="C181" s="42" t="s">
        <v>2</v>
      </c>
      <c r="D181" s="43">
        <v>1</v>
      </c>
      <c r="E181" s="104"/>
      <c r="F181" s="44">
        <f t="shared" si="3"/>
        <v>0</v>
      </c>
    </row>
    <row r="182" spans="1:6" outlineLevel="1" x14ac:dyDescent="0.25">
      <c r="A182" s="40">
        <v>167</v>
      </c>
      <c r="B182" s="45" t="s">
        <v>65</v>
      </c>
      <c r="C182" s="42" t="s">
        <v>2</v>
      </c>
      <c r="D182" s="43">
        <v>1</v>
      </c>
      <c r="E182" s="104"/>
      <c r="F182" s="44">
        <f t="shared" si="3"/>
        <v>0</v>
      </c>
    </row>
    <row r="183" spans="1:6" outlineLevel="1" x14ac:dyDescent="0.25">
      <c r="A183" s="40">
        <v>168</v>
      </c>
      <c r="B183" s="45" t="s">
        <v>66</v>
      </c>
      <c r="C183" s="42" t="s">
        <v>2</v>
      </c>
      <c r="D183" s="43">
        <v>1</v>
      </c>
      <c r="E183" s="104"/>
      <c r="F183" s="44">
        <f t="shared" si="3"/>
        <v>0</v>
      </c>
    </row>
    <row r="184" spans="1:6" outlineLevel="1" x14ac:dyDescent="0.25">
      <c r="A184" s="40">
        <v>169</v>
      </c>
      <c r="B184" s="45" t="s">
        <v>67</v>
      </c>
      <c r="C184" s="42" t="s">
        <v>2</v>
      </c>
      <c r="D184" s="43">
        <v>1</v>
      </c>
      <c r="E184" s="104"/>
      <c r="F184" s="44">
        <f t="shared" si="3"/>
        <v>0</v>
      </c>
    </row>
    <row r="185" spans="1:6" outlineLevel="1" x14ac:dyDescent="0.25">
      <c r="A185" s="40">
        <v>170</v>
      </c>
      <c r="B185" s="45" t="s">
        <v>68</v>
      </c>
      <c r="C185" s="42" t="s">
        <v>2</v>
      </c>
      <c r="D185" s="43">
        <v>1</v>
      </c>
      <c r="E185" s="104"/>
      <c r="F185" s="44">
        <f t="shared" si="3"/>
        <v>0</v>
      </c>
    </row>
    <row r="186" spans="1:6" outlineLevel="1" x14ac:dyDescent="0.25">
      <c r="A186" s="40">
        <v>171</v>
      </c>
      <c r="B186" s="45" t="s">
        <v>69</v>
      </c>
      <c r="C186" s="42" t="s">
        <v>2</v>
      </c>
      <c r="D186" s="43">
        <v>3</v>
      </c>
      <c r="E186" s="104"/>
      <c r="F186" s="44">
        <f t="shared" si="3"/>
        <v>0</v>
      </c>
    </row>
    <row r="187" spans="1:6" outlineLevel="1" x14ac:dyDescent="0.25">
      <c r="A187" s="40">
        <v>172</v>
      </c>
      <c r="B187" s="45" t="s">
        <v>70</v>
      </c>
      <c r="C187" s="42" t="s">
        <v>2</v>
      </c>
      <c r="D187" s="43">
        <v>1</v>
      </c>
      <c r="E187" s="104"/>
      <c r="F187" s="44">
        <f t="shared" si="3"/>
        <v>0</v>
      </c>
    </row>
    <row r="188" spans="1:6" outlineLevel="1" x14ac:dyDescent="0.25">
      <c r="A188" s="40">
        <v>173</v>
      </c>
      <c r="B188" s="45" t="s">
        <v>71</v>
      </c>
      <c r="C188" s="42" t="s">
        <v>2</v>
      </c>
      <c r="D188" s="43">
        <v>2</v>
      </c>
      <c r="E188" s="104"/>
      <c r="F188" s="44">
        <f t="shared" si="3"/>
        <v>0</v>
      </c>
    </row>
    <row r="189" spans="1:6" outlineLevel="1" x14ac:dyDescent="0.25">
      <c r="A189" s="40">
        <v>174</v>
      </c>
      <c r="B189" s="45" t="s">
        <v>72</v>
      </c>
      <c r="C189" s="42" t="s">
        <v>2</v>
      </c>
      <c r="D189" s="43">
        <v>2</v>
      </c>
      <c r="E189" s="104"/>
      <c r="F189" s="44">
        <f t="shared" si="3"/>
        <v>0</v>
      </c>
    </row>
    <row r="190" spans="1:6" outlineLevel="1" x14ac:dyDescent="0.25">
      <c r="A190" s="40">
        <v>175</v>
      </c>
      <c r="B190" s="45" t="s">
        <v>73</v>
      </c>
      <c r="C190" s="42" t="s">
        <v>2</v>
      </c>
      <c r="D190" s="43">
        <v>1</v>
      </c>
      <c r="E190" s="104"/>
      <c r="F190" s="44">
        <f t="shared" si="3"/>
        <v>0</v>
      </c>
    </row>
    <row r="191" spans="1:6" ht="47.25" outlineLevel="1" x14ac:dyDescent="0.25">
      <c r="A191" s="40">
        <v>176</v>
      </c>
      <c r="B191" s="46" t="s">
        <v>3</v>
      </c>
      <c r="C191" s="42" t="s">
        <v>4</v>
      </c>
      <c r="D191" s="43">
        <f>150*1.1</f>
        <v>165</v>
      </c>
      <c r="E191" s="106"/>
      <c r="F191" s="44">
        <f t="shared" si="3"/>
        <v>0</v>
      </c>
    </row>
    <row r="192" spans="1:6" ht="31.5" outlineLevel="1" x14ac:dyDescent="0.25">
      <c r="A192" s="40">
        <v>177</v>
      </c>
      <c r="B192" s="46" t="s">
        <v>225</v>
      </c>
      <c r="C192" s="42" t="s">
        <v>2</v>
      </c>
      <c r="D192" s="43">
        <f>ROUND(D191*2/50+0.5,0)</f>
        <v>7</v>
      </c>
      <c r="E192" s="106"/>
      <c r="F192" s="44">
        <f t="shared" si="3"/>
        <v>0</v>
      </c>
    </row>
    <row r="193" spans="1:6" outlineLevel="1" x14ac:dyDescent="0.25">
      <c r="A193" s="40">
        <v>178</v>
      </c>
      <c r="B193" s="46" t="s">
        <v>103</v>
      </c>
      <c r="C193" s="42" t="s">
        <v>5</v>
      </c>
      <c r="D193" s="43">
        <v>200</v>
      </c>
      <c r="E193" s="106"/>
      <c r="F193" s="44">
        <f t="shared" si="3"/>
        <v>0</v>
      </c>
    </row>
    <row r="194" spans="1:6" ht="31.5" outlineLevel="1" x14ac:dyDescent="0.25">
      <c r="A194" s="40">
        <v>179</v>
      </c>
      <c r="B194" s="46" t="s">
        <v>227</v>
      </c>
      <c r="C194" s="48" t="s">
        <v>223</v>
      </c>
      <c r="D194" s="49">
        <v>1</v>
      </c>
      <c r="E194" s="106"/>
      <c r="F194" s="44">
        <f t="shared" si="3"/>
        <v>0</v>
      </c>
    </row>
    <row r="195" spans="1:6" outlineLevel="1" x14ac:dyDescent="0.25">
      <c r="A195" s="40">
        <v>180</v>
      </c>
      <c r="B195" s="47" t="s">
        <v>226</v>
      </c>
      <c r="C195" s="48" t="s">
        <v>223</v>
      </c>
      <c r="D195" s="49">
        <v>1</v>
      </c>
      <c r="E195" s="105"/>
      <c r="F195" s="44">
        <f t="shared" si="3"/>
        <v>0</v>
      </c>
    </row>
    <row r="196" spans="1:6" ht="51.75" customHeight="1" x14ac:dyDescent="0.25">
      <c r="A196" s="54">
        <v>181</v>
      </c>
      <c r="B196" s="55" t="s">
        <v>128</v>
      </c>
      <c r="C196" s="56"/>
      <c r="D196" s="56"/>
      <c r="E196" s="2"/>
      <c r="F196" s="58">
        <f>SUM(F107:F195)</f>
        <v>0</v>
      </c>
    </row>
    <row r="197" spans="1:6" ht="49.5" customHeight="1" x14ac:dyDescent="0.25">
      <c r="A197" s="59">
        <v>182</v>
      </c>
      <c r="B197" s="60" t="s">
        <v>129</v>
      </c>
      <c r="C197" s="61"/>
      <c r="D197" s="62"/>
      <c r="E197" s="3"/>
      <c r="F197" s="63">
        <f>F196+F105</f>
        <v>0</v>
      </c>
    </row>
    <row r="198" spans="1:6" x14ac:dyDescent="0.25">
      <c r="A198" s="64">
        <v>183</v>
      </c>
      <c r="B198" s="65" t="s">
        <v>130</v>
      </c>
      <c r="C198" s="48"/>
      <c r="D198" s="66"/>
      <c r="E198" s="107"/>
      <c r="F198" s="67"/>
    </row>
    <row r="199" spans="1:6" ht="35.25" customHeight="1" x14ac:dyDescent="0.25">
      <c r="A199" s="34">
        <v>184</v>
      </c>
      <c r="B199" s="68" t="s">
        <v>131</v>
      </c>
      <c r="C199" s="69"/>
      <c r="D199" s="70"/>
      <c r="E199" s="108"/>
      <c r="F199" s="71"/>
    </row>
    <row r="200" spans="1:6" ht="31.5" outlineLevel="1" x14ac:dyDescent="0.25">
      <c r="A200" s="40">
        <v>185</v>
      </c>
      <c r="B200" s="46" t="s">
        <v>270</v>
      </c>
      <c r="C200" s="42" t="s">
        <v>2</v>
      </c>
      <c r="D200" s="43">
        <v>1</v>
      </c>
      <c r="E200" s="104"/>
      <c r="F200" s="44">
        <f t="shared" ref="F200:F213" si="4">D200*E200</f>
        <v>0</v>
      </c>
    </row>
    <row r="201" spans="1:6" outlineLevel="1" x14ac:dyDescent="0.25">
      <c r="A201" s="40">
        <v>186</v>
      </c>
      <c r="B201" s="46" t="s">
        <v>228</v>
      </c>
      <c r="C201" s="42" t="s">
        <v>2</v>
      </c>
      <c r="D201" s="43">
        <v>2</v>
      </c>
      <c r="E201" s="104"/>
      <c r="F201" s="44">
        <f t="shared" si="4"/>
        <v>0</v>
      </c>
    </row>
    <row r="202" spans="1:6" outlineLevel="1" x14ac:dyDescent="0.25">
      <c r="A202" s="40">
        <v>187</v>
      </c>
      <c r="B202" s="46" t="s">
        <v>229</v>
      </c>
      <c r="C202" s="42" t="s">
        <v>2</v>
      </c>
      <c r="D202" s="43">
        <v>2</v>
      </c>
      <c r="E202" s="104"/>
      <c r="F202" s="44">
        <f t="shared" si="4"/>
        <v>0</v>
      </c>
    </row>
    <row r="203" spans="1:6" outlineLevel="1" x14ac:dyDescent="0.25">
      <c r="A203" s="40">
        <v>188</v>
      </c>
      <c r="B203" s="46" t="s">
        <v>230</v>
      </c>
      <c r="C203" s="42" t="s">
        <v>2</v>
      </c>
      <c r="D203" s="43">
        <v>2</v>
      </c>
      <c r="E203" s="104"/>
      <c r="F203" s="44">
        <f t="shared" si="4"/>
        <v>0</v>
      </c>
    </row>
    <row r="204" spans="1:6" outlineLevel="1" x14ac:dyDescent="0.25">
      <c r="A204" s="40">
        <v>189</v>
      </c>
      <c r="B204" s="46" t="s">
        <v>231</v>
      </c>
      <c r="C204" s="42" t="s">
        <v>2</v>
      </c>
      <c r="D204" s="43">
        <v>1</v>
      </c>
      <c r="E204" s="104"/>
      <c r="F204" s="44">
        <f t="shared" si="4"/>
        <v>0</v>
      </c>
    </row>
    <row r="205" spans="1:6" ht="31.5" outlineLevel="1" x14ac:dyDescent="0.25">
      <c r="A205" s="40">
        <v>190</v>
      </c>
      <c r="B205" s="46" t="s">
        <v>232</v>
      </c>
      <c r="C205" s="42" t="s">
        <v>2</v>
      </c>
      <c r="D205" s="43">
        <v>1</v>
      </c>
      <c r="E205" s="104"/>
      <c r="F205" s="44">
        <f t="shared" si="4"/>
        <v>0</v>
      </c>
    </row>
    <row r="206" spans="1:6" ht="31.5" outlineLevel="1" x14ac:dyDescent="0.25">
      <c r="A206" s="40">
        <v>191</v>
      </c>
      <c r="B206" s="46" t="s">
        <v>233</v>
      </c>
      <c r="C206" s="42" t="s">
        <v>2</v>
      </c>
      <c r="D206" s="43">
        <v>1</v>
      </c>
      <c r="E206" s="104"/>
      <c r="F206" s="44">
        <f t="shared" si="4"/>
        <v>0</v>
      </c>
    </row>
    <row r="207" spans="1:6" outlineLevel="1" x14ac:dyDescent="0.25">
      <c r="A207" s="40">
        <v>192</v>
      </c>
      <c r="B207" s="46" t="s">
        <v>234</v>
      </c>
      <c r="C207" s="42" t="s">
        <v>2</v>
      </c>
      <c r="D207" s="43">
        <v>2</v>
      </c>
      <c r="E207" s="104"/>
      <c r="F207" s="44">
        <f t="shared" si="4"/>
        <v>0</v>
      </c>
    </row>
    <row r="208" spans="1:6" outlineLevel="1" x14ac:dyDescent="0.25">
      <c r="A208" s="40">
        <v>193</v>
      </c>
      <c r="B208" s="46" t="s">
        <v>248</v>
      </c>
      <c r="C208" s="42" t="s">
        <v>2</v>
      </c>
      <c r="D208" s="43">
        <v>4</v>
      </c>
      <c r="E208" s="104"/>
      <c r="F208" s="44">
        <f t="shared" si="4"/>
        <v>0</v>
      </c>
    </row>
    <row r="209" spans="1:6" ht="31.5" outlineLevel="1" x14ac:dyDescent="0.25">
      <c r="A209" s="40">
        <v>194</v>
      </c>
      <c r="B209" s="46" t="s">
        <v>235</v>
      </c>
      <c r="C209" s="42" t="s">
        <v>105</v>
      </c>
      <c r="D209" s="43">
        <v>50</v>
      </c>
      <c r="E209" s="104"/>
      <c r="F209" s="44">
        <f t="shared" si="4"/>
        <v>0</v>
      </c>
    </row>
    <row r="210" spans="1:6" ht="31.5" outlineLevel="1" x14ac:dyDescent="0.25">
      <c r="A210" s="40">
        <v>195</v>
      </c>
      <c r="B210" s="46" t="s">
        <v>237</v>
      </c>
      <c r="C210" s="42" t="s">
        <v>4</v>
      </c>
      <c r="D210" s="43">
        <f>D209*2*3.14*0.04*0.5</f>
        <v>6.28</v>
      </c>
      <c r="E210" s="104"/>
      <c r="F210" s="44">
        <f t="shared" si="4"/>
        <v>0</v>
      </c>
    </row>
    <row r="211" spans="1:6" ht="31.5" outlineLevel="1" x14ac:dyDescent="0.25">
      <c r="A211" s="40">
        <v>196</v>
      </c>
      <c r="B211" s="46" t="s">
        <v>236</v>
      </c>
      <c r="C211" s="42" t="s">
        <v>105</v>
      </c>
      <c r="D211" s="43">
        <v>50</v>
      </c>
      <c r="E211" s="104"/>
      <c r="F211" s="44">
        <f t="shared" si="4"/>
        <v>0</v>
      </c>
    </row>
    <row r="212" spans="1:6" outlineLevel="1" x14ac:dyDescent="0.25">
      <c r="A212" s="40">
        <v>197</v>
      </c>
      <c r="B212" s="47" t="s">
        <v>222</v>
      </c>
      <c r="C212" s="48" t="s">
        <v>223</v>
      </c>
      <c r="D212" s="49">
        <v>1</v>
      </c>
      <c r="E212" s="105"/>
      <c r="F212" s="72">
        <f t="shared" si="4"/>
        <v>0</v>
      </c>
    </row>
    <row r="213" spans="1:6" ht="31.5" outlineLevel="1" x14ac:dyDescent="0.25">
      <c r="A213" s="40">
        <v>198</v>
      </c>
      <c r="B213" s="47" t="s">
        <v>239</v>
      </c>
      <c r="C213" s="48" t="s">
        <v>223</v>
      </c>
      <c r="D213" s="49">
        <v>1</v>
      </c>
      <c r="E213" s="105"/>
      <c r="F213" s="72">
        <f t="shared" si="4"/>
        <v>0</v>
      </c>
    </row>
    <row r="214" spans="1:6" ht="36" customHeight="1" x14ac:dyDescent="0.25">
      <c r="A214" s="50">
        <v>199</v>
      </c>
      <c r="B214" s="51" t="s">
        <v>132</v>
      </c>
      <c r="C214" s="52"/>
      <c r="D214" s="52"/>
      <c r="E214" s="1"/>
      <c r="F214" s="53">
        <f>SUM(F200:F213)</f>
        <v>0</v>
      </c>
    </row>
    <row r="215" spans="1:6" ht="54" customHeight="1" x14ac:dyDescent="0.25">
      <c r="A215" s="54">
        <v>200</v>
      </c>
      <c r="B215" s="55" t="s">
        <v>133</v>
      </c>
      <c r="C215" s="56"/>
      <c r="D215" s="56"/>
      <c r="E215" s="2"/>
      <c r="F215" s="58"/>
    </row>
    <row r="216" spans="1:6" ht="31.5" outlineLevel="2" x14ac:dyDescent="0.25">
      <c r="A216" s="40">
        <v>201</v>
      </c>
      <c r="B216" s="46" t="s">
        <v>271</v>
      </c>
      <c r="C216" s="42" t="s">
        <v>2</v>
      </c>
      <c r="D216" s="43">
        <v>1</v>
      </c>
      <c r="E216" s="104"/>
      <c r="F216" s="44">
        <f t="shared" ref="F216:F230" si="5">D216*E216</f>
        <v>0</v>
      </c>
    </row>
    <row r="217" spans="1:6" outlineLevel="2" x14ac:dyDescent="0.25">
      <c r="A217" s="40">
        <v>202</v>
      </c>
      <c r="B217" s="46" t="s">
        <v>74</v>
      </c>
      <c r="C217" s="42" t="s">
        <v>2</v>
      </c>
      <c r="D217" s="43">
        <v>2</v>
      </c>
      <c r="E217" s="104"/>
      <c r="F217" s="44">
        <f t="shared" si="5"/>
        <v>0</v>
      </c>
    </row>
    <row r="218" spans="1:6" outlineLevel="2" x14ac:dyDescent="0.25">
      <c r="A218" s="40">
        <v>203</v>
      </c>
      <c r="B218" s="46" t="s">
        <v>75</v>
      </c>
      <c r="C218" s="42" t="s">
        <v>2</v>
      </c>
      <c r="D218" s="43">
        <v>2</v>
      </c>
      <c r="E218" s="104"/>
      <c r="F218" s="44">
        <f t="shared" si="5"/>
        <v>0</v>
      </c>
    </row>
    <row r="219" spans="1:6" outlineLevel="2" x14ac:dyDescent="0.25">
      <c r="A219" s="40">
        <v>204</v>
      </c>
      <c r="B219" s="46" t="s">
        <v>76</v>
      </c>
      <c r="C219" s="42" t="s">
        <v>2</v>
      </c>
      <c r="D219" s="43">
        <v>2</v>
      </c>
      <c r="E219" s="104"/>
      <c r="F219" s="44">
        <f t="shared" si="5"/>
        <v>0</v>
      </c>
    </row>
    <row r="220" spans="1:6" outlineLevel="2" x14ac:dyDescent="0.25">
      <c r="A220" s="40">
        <v>205</v>
      </c>
      <c r="B220" s="46" t="s">
        <v>77</v>
      </c>
      <c r="C220" s="42" t="s">
        <v>2</v>
      </c>
      <c r="D220" s="43">
        <v>1</v>
      </c>
      <c r="E220" s="104"/>
      <c r="F220" s="44">
        <f t="shared" si="5"/>
        <v>0</v>
      </c>
    </row>
    <row r="221" spans="1:6" ht="31.5" outlineLevel="2" x14ac:dyDescent="0.25">
      <c r="A221" s="40">
        <v>206</v>
      </c>
      <c r="B221" s="46" t="s">
        <v>78</v>
      </c>
      <c r="C221" s="42" t="s">
        <v>2</v>
      </c>
      <c r="D221" s="43">
        <v>1</v>
      </c>
      <c r="E221" s="104"/>
      <c r="F221" s="44">
        <f t="shared" si="5"/>
        <v>0</v>
      </c>
    </row>
    <row r="222" spans="1:6" outlineLevel="2" x14ac:dyDescent="0.25">
      <c r="A222" s="40">
        <v>207</v>
      </c>
      <c r="B222" s="46" t="s">
        <v>79</v>
      </c>
      <c r="C222" s="42" t="s">
        <v>2</v>
      </c>
      <c r="D222" s="43">
        <v>1</v>
      </c>
      <c r="E222" s="104"/>
      <c r="F222" s="44">
        <f t="shared" si="5"/>
        <v>0</v>
      </c>
    </row>
    <row r="223" spans="1:6" outlineLevel="2" x14ac:dyDescent="0.25">
      <c r="A223" s="40">
        <v>208</v>
      </c>
      <c r="B223" s="46" t="s">
        <v>80</v>
      </c>
      <c r="C223" s="42" t="s">
        <v>2</v>
      </c>
      <c r="D223" s="43">
        <v>2</v>
      </c>
      <c r="E223" s="104"/>
      <c r="F223" s="44">
        <f t="shared" si="5"/>
        <v>0</v>
      </c>
    </row>
    <row r="224" spans="1:6" outlineLevel="2" x14ac:dyDescent="0.25">
      <c r="A224" s="40">
        <v>209</v>
      </c>
      <c r="B224" s="46" t="s">
        <v>249</v>
      </c>
      <c r="C224" s="42" t="s">
        <v>2</v>
      </c>
      <c r="D224" s="43">
        <v>4</v>
      </c>
      <c r="E224" s="106"/>
      <c r="F224" s="44">
        <f t="shared" si="5"/>
        <v>0</v>
      </c>
    </row>
    <row r="225" spans="1:6" ht="21" customHeight="1" outlineLevel="2" x14ac:dyDescent="0.25">
      <c r="A225" s="40">
        <v>210</v>
      </c>
      <c r="B225" s="46" t="s">
        <v>240</v>
      </c>
      <c r="C225" s="42" t="s">
        <v>105</v>
      </c>
      <c r="D225" s="43">
        <v>50</v>
      </c>
      <c r="E225" s="106"/>
      <c r="F225" s="44">
        <f t="shared" si="5"/>
        <v>0</v>
      </c>
    </row>
    <row r="226" spans="1:6" outlineLevel="2" x14ac:dyDescent="0.25">
      <c r="A226" s="40">
        <v>211</v>
      </c>
      <c r="B226" s="46" t="s">
        <v>238</v>
      </c>
      <c r="C226" s="42" t="s">
        <v>5</v>
      </c>
      <c r="D226" s="43">
        <f>D210*0.12*2</f>
        <v>1.51</v>
      </c>
      <c r="E226" s="106"/>
      <c r="F226" s="44">
        <f t="shared" si="5"/>
        <v>0</v>
      </c>
    </row>
    <row r="227" spans="1:6" ht="18" customHeight="1" outlineLevel="2" x14ac:dyDescent="0.25">
      <c r="A227" s="40">
        <v>212</v>
      </c>
      <c r="B227" s="46" t="s">
        <v>6</v>
      </c>
      <c r="C227" s="42" t="s">
        <v>105</v>
      </c>
      <c r="D227" s="43">
        <v>50</v>
      </c>
      <c r="E227" s="106"/>
      <c r="F227" s="44">
        <f t="shared" si="5"/>
        <v>0</v>
      </c>
    </row>
    <row r="228" spans="1:6" ht="14.25" customHeight="1" outlineLevel="2" x14ac:dyDescent="0.25">
      <c r="A228" s="40">
        <v>213</v>
      </c>
      <c r="B228" s="46" t="s">
        <v>7</v>
      </c>
      <c r="C228" s="42" t="s">
        <v>5</v>
      </c>
      <c r="D228" s="43">
        <v>10</v>
      </c>
      <c r="E228" s="106"/>
      <c r="F228" s="44">
        <f t="shared" si="5"/>
        <v>0</v>
      </c>
    </row>
    <row r="229" spans="1:6" ht="30.75" customHeight="1" outlineLevel="2" x14ac:dyDescent="0.25">
      <c r="A229" s="40">
        <v>214</v>
      </c>
      <c r="B229" s="46" t="s">
        <v>241</v>
      </c>
      <c r="C229" s="48" t="s">
        <v>223</v>
      </c>
      <c r="D229" s="49">
        <v>1</v>
      </c>
      <c r="E229" s="106"/>
      <c r="F229" s="44">
        <f t="shared" si="5"/>
        <v>0</v>
      </c>
    </row>
    <row r="230" spans="1:6" ht="14.25" customHeight="1" outlineLevel="2" x14ac:dyDescent="0.25">
      <c r="A230" s="40">
        <v>215</v>
      </c>
      <c r="B230" s="47" t="s">
        <v>226</v>
      </c>
      <c r="C230" s="48" t="s">
        <v>223</v>
      </c>
      <c r="D230" s="49">
        <v>1</v>
      </c>
      <c r="E230" s="105"/>
      <c r="F230" s="72">
        <f t="shared" si="5"/>
        <v>0</v>
      </c>
    </row>
    <row r="231" spans="1:6" ht="48.75" customHeight="1" x14ac:dyDescent="0.25">
      <c r="A231" s="54">
        <v>216</v>
      </c>
      <c r="B231" s="55" t="s">
        <v>134</v>
      </c>
      <c r="C231" s="56"/>
      <c r="D231" s="56"/>
      <c r="E231" s="2"/>
      <c r="F231" s="58">
        <f>SUM(F216:F230)</f>
        <v>0</v>
      </c>
    </row>
    <row r="232" spans="1:6" ht="52.5" customHeight="1" x14ac:dyDescent="0.25">
      <c r="A232" s="59">
        <v>217</v>
      </c>
      <c r="B232" s="60" t="s">
        <v>140</v>
      </c>
      <c r="C232" s="61"/>
      <c r="D232" s="62"/>
      <c r="E232" s="3"/>
      <c r="F232" s="63">
        <f>F231+F214</f>
        <v>0</v>
      </c>
    </row>
    <row r="233" spans="1:6" ht="21" customHeight="1" x14ac:dyDescent="0.25">
      <c r="A233" s="64">
        <v>218</v>
      </c>
      <c r="B233" s="65" t="s">
        <v>135</v>
      </c>
      <c r="C233" s="48"/>
      <c r="D233" s="66"/>
      <c r="E233" s="107"/>
      <c r="F233" s="67"/>
    </row>
    <row r="234" spans="1:6" ht="36.75" customHeight="1" x14ac:dyDescent="0.25">
      <c r="A234" s="34">
        <v>219</v>
      </c>
      <c r="B234" s="68" t="s">
        <v>136</v>
      </c>
      <c r="C234" s="69"/>
      <c r="D234" s="70"/>
      <c r="E234" s="108"/>
      <c r="F234" s="71"/>
    </row>
    <row r="235" spans="1:6" ht="31.5" outlineLevel="1" x14ac:dyDescent="0.25">
      <c r="A235" s="40">
        <v>220</v>
      </c>
      <c r="B235" s="46" t="s">
        <v>268</v>
      </c>
      <c r="C235" s="42" t="s">
        <v>2</v>
      </c>
      <c r="D235" s="43">
        <v>1</v>
      </c>
      <c r="E235" s="104"/>
      <c r="F235" s="44">
        <f t="shared" ref="F235:F265" si="6">D235*E235</f>
        <v>0</v>
      </c>
    </row>
    <row r="236" spans="1:6" ht="31.5" outlineLevel="1" x14ac:dyDescent="0.25">
      <c r="A236" s="40">
        <v>221</v>
      </c>
      <c r="B236" s="46" t="s">
        <v>269</v>
      </c>
      <c r="C236" s="42" t="s">
        <v>2</v>
      </c>
      <c r="D236" s="43">
        <v>8</v>
      </c>
      <c r="E236" s="104"/>
      <c r="F236" s="44">
        <f t="shared" si="6"/>
        <v>0</v>
      </c>
    </row>
    <row r="237" spans="1:6" ht="31.5" outlineLevel="1" x14ac:dyDescent="0.25">
      <c r="A237" s="40">
        <v>222</v>
      </c>
      <c r="B237" s="46" t="s">
        <v>272</v>
      </c>
      <c r="C237" s="42" t="s">
        <v>2</v>
      </c>
      <c r="D237" s="43">
        <v>6</v>
      </c>
      <c r="E237" s="104"/>
      <c r="F237" s="44">
        <f t="shared" si="6"/>
        <v>0</v>
      </c>
    </row>
    <row r="238" spans="1:6" ht="31.5" outlineLevel="1" x14ac:dyDescent="0.25">
      <c r="A238" s="40">
        <v>223</v>
      </c>
      <c r="B238" s="46" t="s">
        <v>273</v>
      </c>
      <c r="C238" s="42" t="s">
        <v>2</v>
      </c>
      <c r="D238" s="43">
        <v>1</v>
      </c>
      <c r="E238" s="104"/>
      <c r="F238" s="44">
        <f t="shared" si="6"/>
        <v>0</v>
      </c>
    </row>
    <row r="239" spans="1:6" ht="31.5" outlineLevel="1" x14ac:dyDescent="0.25">
      <c r="A239" s="40">
        <v>224</v>
      </c>
      <c r="B239" s="46" t="s">
        <v>274</v>
      </c>
      <c r="C239" s="42" t="s">
        <v>2</v>
      </c>
      <c r="D239" s="43">
        <v>1</v>
      </c>
      <c r="E239" s="104"/>
      <c r="F239" s="44">
        <f t="shared" si="6"/>
        <v>0</v>
      </c>
    </row>
    <row r="240" spans="1:6" ht="31.5" outlineLevel="1" x14ac:dyDescent="0.25">
      <c r="A240" s="40">
        <v>225</v>
      </c>
      <c r="B240" s="46" t="s">
        <v>275</v>
      </c>
      <c r="C240" s="42" t="s">
        <v>2</v>
      </c>
      <c r="D240" s="43">
        <v>2</v>
      </c>
      <c r="E240" s="104"/>
      <c r="F240" s="44">
        <f t="shared" si="6"/>
        <v>0</v>
      </c>
    </row>
    <row r="241" spans="1:6" ht="31.5" outlineLevel="1" x14ac:dyDescent="0.25">
      <c r="A241" s="40">
        <v>226</v>
      </c>
      <c r="B241" s="46" t="s">
        <v>276</v>
      </c>
      <c r="C241" s="42" t="s">
        <v>2</v>
      </c>
      <c r="D241" s="43">
        <v>1</v>
      </c>
      <c r="E241" s="104"/>
      <c r="F241" s="44">
        <f t="shared" si="6"/>
        <v>0</v>
      </c>
    </row>
    <row r="242" spans="1:6" ht="31.5" outlineLevel="1" x14ac:dyDescent="0.25">
      <c r="A242" s="40">
        <v>227</v>
      </c>
      <c r="B242" s="46" t="s">
        <v>277</v>
      </c>
      <c r="C242" s="42" t="s">
        <v>2</v>
      </c>
      <c r="D242" s="43">
        <v>17</v>
      </c>
      <c r="E242" s="104"/>
      <c r="F242" s="44">
        <f t="shared" si="6"/>
        <v>0</v>
      </c>
    </row>
    <row r="243" spans="1:6" ht="31.5" outlineLevel="1" x14ac:dyDescent="0.25">
      <c r="A243" s="40">
        <v>228</v>
      </c>
      <c r="B243" s="46" t="s">
        <v>278</v>
      </c>
      <c r="C243" s="42" t="s">
        <v>2</v>
      </c>
      <c r="D243" s="43">
        <v>5</v>
      </c>
      <c r="E243" s="104"/>
      <c r="F243" s="44">
        <f t="shared" si="6"/>
        <v>0</v>
      </c>
    </row>
    <row r="244" spans="1:6" ht="31.5" outlineLevel="1" x14ac:dyDescent="0.25">
      <c r="A244" s="40">
        <v>229</v>
      </c>
      <c r="B244" s="46" t="s">
        <v>279</v>
      </c>
      <c r="C244" s="42" t="s">
        <v>2</v>
      </c>
      <c r="D244" s="43">
        <v>7</v>
      </c>
      <c r="E244" s="104"/>
      <c r="F244" s="44">
        <f t="shared" si="6"/>
        <v>0</v>
      </c>
    </row>
    <row r="245" spans="1:6" ht="31.5" outlineLevel="1" x14ac:dyDescent="0.25">
      <c r="A245" s="40">
        <v>230</v>
      </c>
      <c r="B245" s="46" t="s">
        <v>280</v>
      </c>
      <c r="C245" s="42" t="s">
        <v>2</v>
      </c>
      <c r="D245" s="43">
        <v>3</v>
      </c>
      <c r="E245" s="104"/>
      <c r="F245" s="44">
        <f t="shared" si="6"/>
        <v>0</v>
      </c>
    </row>
    <row r="246" spans="1:6" ht="31.5" outlineLevel="1" x14ac:dyDescent="0.25">
      <c r="A246" s="40">
        <v>231</v>
      </c>
      <c r="B246" s="46" t="s">
        <v>281</v>
      </c>
      <c r="C246" s="42" t="s">
        <v>2</v>
      </c>
      <c r="D246" s="43">
        <v>2</v>
      </c>
      <c r="E246" s="104"/>
      <c r="F246" s="44">
        <f t="shared" si="6"/>
        <v>0</v>
      </c>
    </row>
    <row r="247" spans="1:6" ht="31.5" outlineLevel="1" x14ac:dyDescent="0.25">
      <c r="A247" s="40">
        <v>232</v>
      </c>
      <c r="B247" s="46" t="s">
        <v>282</v>
      </c>
      <c r="C247" s="42" t="s">
        <v>105</v>
      </c>
      <c r="D247" s="43">
        <v>90</v>
      </c>
      <c r="E247" s="104"/>
      <c r="F247" s="44">
        <f t="shared" si="6"/>
        <v>0</v>
      </c>
    </row>
    <row r="248" spans="1:6" ht="31.5" outlineLevel="1" x14ac:dyDescent="0.25">
      <c r="A248" s="40">
        <v>233</v>
      </c>
      <c r="B248" s="46" t="s">
        <v>283</v>
      </c>
      <c r="C248" s="42" t="s">
        <v>105</v>
      </c>
      <c r="D248" s="43">
        <v>100</v>
      </c>
      <c r="E248" s="104"/>
      <c r="F248" s="44">
        <f t="shared" si="6"/>
        <v>0</v>
      </c>
    </row>
    <row r="249" spans="1:6" ht="31.5" outlineLevel="1" x14ac:dyDescent="0.25">
      <c r="A249" s="40">
        <v>234</v>
      </c>
      <c r="B249" s="46" t="s">
        <v>284</v>
      </c>
      <c r="C249" s="42" t="s">
        <v>105</v>
      </c>
      <c r="D249" s="43">
        <v>75</v>
      </c>
      <c r="E249" s="104"/>
      <c r="F249" s="44">
        <f t="shared" si="6"/>
        <v>0</v>
      </c>
    </row>
    <row r="250" spans="1:6" ht="31.5" outlineLevel="1" x14ac:dyDescent="0.25">
      <c r="A250" s="40">
        <v>235</v>
      </c>
      <c r="B250" s="46" t="s">
        <v>285</v>
      </c>
      <c r="C250" s="42" t="s">
        <v>105</v>
      </c>
      <c r="D250" s="43">
        <v>53</v>
      </c>
      <c r="E250" s="104"/>
      <c r="F250" s="44">
        <f t="shared" si="6"/>
        <v>0</v>
      </c>
    </row>
    <row r="251" spans="1:6" ht="31.5" outlineLevel="1" x14ac:dyDescent="0.25">
      <c r="A251" s="40">
        <v>236</v>
      </c>
      <c r="B251" s="46" t="s">
        <v>286</v>
      </c>
      <c r="C251" s="42" t="s">
        <v>105</v>
      </c>
      <c r="D251" s="43">
        <v>15</v>
      </c>
      <c r="E251" s="104"/>
      <c r="F251" s="44">
        <f t="shared" si="6"/>
        <v>0</v>
      </c>
    </row>
    <row r="252" spans="1:6" ht="31.5" outlineLevel="1" x14ac:dyDescent="0.25">
      <c r="A252" s="40">
        <v>237</v>
      </c>
      <c r="B252" s="46" t="s">
        <v>287</v>
      </c>
      <c r="C252" s="42" t="s">
        <v>105</v>
      </c>
      <c r="D252" s="43">
        <v>25</v>
      </c>
      <c r="E252" s="104"/>
      <c r="F252" s="44">
        <f t="shared" si="6"/>
        <v>0</v>
      </c>
    </row>
    <row r="253" spans="1:6" ht="31.5" outlineLevel="1" x14ac:dyDescent="0.25">
      <c r="A253" s="40">
        <v>238</v>
      </c>
      <c r="B253" s="46" t="s">
        <v>288</v>
      </c>
      <c r="C253" s="42" t="s">
        <v>105</v>
      </c>
      <c r="D253" s="43">
        <v>40</v>
      </c>
      <c r="E253" s="104"/>
      <c r="F253" s="44">
        <f t="shared" si="6"/>
        <v>0</v>
      </c>
    </row>
    <row r="254" spans="1:6" ht="31.5" outlineLevel="1" x14ac:dyDescent="0.25">
      <c r="A254" s="40">
        <v>239</v>
      </c>
      <c r="B254" s="46" t="s">
        <v>289</v>
      </c>
      <c r="C254" s="42" t="s">
        <v>105</v>
      </c>
      <c r="D254" s="43">
        <v>30</v>
      </c>
      <c r="E254" s="104"/>
      <c r="F254" s="44">
        <f t="shared" si="6"/>
        <v>0</v>
      </c>
    </row>
    <row r="255" spans="1:6" ht="31.5" outlineLevel="1" x14ac:dyDescent="0.25">
      <c r="A255" s="40">
        <v>240</v>
      </c>
      <c r="B255" s="46" t="s">
        <v>290</v>
      </c>
      <c r="C255" s="42" t="s">
        <v>105</v>
      </c>
      <c r="D255" s="43">
        <v>4</v>
      </c>
      <c r="E255" s="104"/>
      <c r="F255" s="44">
        <f t="shared" si="6"/>
        <v>0</v>
      </c>
    </row>
    <row r="256" spans="1:6" ht="31.5" outlineLevel="1" x14ac:dyDescent="0.25">
      <c r="A256" s="40">
        <v>241</v>
      </c>
      <c r="B256" s="46" t="s">
        <v>291</v>
      </c>
      <c r="C256" s="42" t="s">
        <v>105</v>
      </c>
      <c r="D256" s="43">
        <v>4</v>
      </c>
      <c r="E256" s="104"/>
      <c r="F256" s="44">
        <f t="shared" si="6"/>
        <v>0</v>
      </c>
    </row>
    <row r="257" spans="1:6" outlineLevel="1" x14ac:dyDescent="0.25">
      <c r="A257" s="40">
        <v>242</v>
      </c>
      <c r="B257" s="46" t="s">
        <v>292</v>
      </c>
      <c r="C257" s="42" t="s">
        <v>105</v>
      </c>
      <c r="D257" s="43">
        <v>30</v>
      </c>
      <c r="E257" s="104"/>
      <c r="F257" s="44">
        <f t="shared" si="6"/>
        <v>0</v>
      </c>
    </row>
    <row r="258" spans="1:6" outlineLevel="1" x14ac:dyDescent="0.25">
      <c r="A258" s="40">
        <v>243</v>
      </c>
      <c r="B258" s="46" t="s">
        <v>293</v>
      </c>
      <c r="C258" s="42" t="s">
        <v>105</v>
      </c>
      <c r="D258" s="43">
        <v>80</v>
      </c>
      <c r="E258" s="104"/>
      <c r="F258" s="44">
        <f t="shared" si="6"/>
        <v>0</v>
      </c>
    </row>
    <row r="259" spans="1:6" ht="31.5" outlineLevel="1" x14ac:dyDescent="0.25">
      <c r="A259" s="40">
        <v>244</v>
      </c>
      <c r="B259" s="46" t="s">
        <v>294</v>
      </c>
      <c r="C259" s="42" t="s">
        <v>105</v>
      </c>
      <c r="D259" s="43">
        <v>100</v>
      </c>
      <c r="E259" s="104"/>
      <c r="F259" s="44">
        <f t="shared" si="6"/>
        <v>0</v>
      </c>
    </row>
    <row r="260" spans="1:6" ht="31.5" outlineLevel="1" x14ac:dyDescent="0.25">
      <c r="A260" s="40">
        <v>245</v>
      </c>
      <c r="B260" s="46" t="s">
        <v>295</v>
      </c>
      <c r="C260" s="42" t="s">
        <v>106</v>
      </c>
      <c r="D260" s="43">
        <v>2</v>
      </c>
      <c r="E260" s="104"/>
      <c r="F260" s="44">
        <f t="shared" si="6"/>
        <v>0</v>
      </c>
    </row>
    <row r="261" spans="1:6" outlineLevel="1" x14ac:dyDescent="0.25">
      <c r="A261" s="40">
        <v>246</v>
      </c>
      <c r="B261" s="46" t="s">
        <v>297</v>
      </c>
      <c r="C261" s="42" t="s">
        <v>105</v>
      </c>
      <c r="D261" s="43">
        <v>100</v>
      </c>
      <c r="E261" s="104"/>
      <c r="F261" s="44">
        <f t="shared" si="6"/>
        <v>0</v>
      </c>
    </row>
    <row r="262" spans="1:6" outlineLevel="1" x14ac:dyDescent="0.25">
      <c r="A262" s="40">
        <v>247</v>
      </c>
      <c r="B262" s="46" t="s">
        <v>298</v>
      </c>
      <c r="C262" s="42" t="s">
        <v>105</v>
      </c>
      <c r="D262" s="43">
        <v>50</v>
      </c>
      <c r="E262" s="104"/>
      <c r="F262" s="44">
        <f t="shared" si="6"/>
        <v>0</v>
      </c>
    </row>
    <row r="263" spans="1:6" outlineLevel="1" x14ac:dyDescent="0.25">
      <c r="A263" s="40">
        <v>248</v>
      </c>
      <c r="B263" s="46" t="s">
        <v>299</v>
      </c>
      <c r="C263" s="42" t="s">
        <v>105</v>
      </c>
      <c r="D263" s="43">
        <v>20</v>
      </c>
      <c r="E263" s="104"/>
      <c r="F263" s="44">
        <f t="shared" si="6"/>
        <v>0</v>
      </c>
    </row>
    <row r="264" spans="1:6" outlineLevel="1" x14ac:dyDescent="0.25">
      <c r="A264" s="40">
        <v>249</v>
      </c>
      <c r="B264" s="47" t="s">
        <v>222</v>
      </c>
      <c r="C264" s="48" t="s">
        <v>223</v>
      </c>
      <c r="D264" s="49">
        <v>1</v>
      </c>
      <c r="E264" s="105"/>
      <c r="F264" s="72">
        <f t="shared" si="6"/>
        <v>0</v>
      </c>
    </row>
    <row r="265" spans="1:6" ht="31.5" outlineLevel="1" x14ac:dyDescent="0.25">
      <c r="A265" s="40">
        <v>250</v>
      </c>
      <c r="B265" s="47" t="s">
        <v>242</v>
      </c>
      <c r="C265" s="48" t="s">
        <v>223</v>
      </c>
      <c r="D265" s="49">
        <v>1</v>
      </c>
      <c r="E265" s="105"/>
      <c r="F265" s="72">
        <f t="shared" si="6"/>
        <v>0</v>
      </c>
    </row>
    <row r="266" spans="1:6" ht="36.75" customHeight="1" x14ac:dyDescent="0.25">
      <c r="A266" s="50">
        <v>251</v>
      </c>
      <c r="B266" s="51" t="s">
        <v>243</v>
      </c>
      <c r="C266" s="52"/>
      <c r="D266" s="52"/>
      <c r="E266" s="1"/>
      <c r="F266" s="53">
        <f>SUM(F235:F265)</f>
        <v>0</v>
      </c>
    </row>
    <row r="267" spans="1:6" ht="49.5" customHeight="1" x14ac:dyDescent="0.25">
      <c r="A267" s="54">
        <v>252</v>
      </c>
      <c r="B267" s="55" t="s">
        <v>137</v>
      </c>
      <c r="C267" s="56"/>
      <c r="D267" s="56"/>
      <c r="E267" s="2"/>
      <c r="F267" s="58"/>
    </row>
    <row r="268" spans="1:6" ht="31.5" outlineLevel="1" x14ac:dyDescent="0.25">
      <c r="A268" s="40">
        <v>253</v>
      </c>
      <c r="B268" s="46" t="s">
        <v>256</v>
      </c>
      <c r="C268" s="42" t="s">
        <v>2</v>
      </c>
      <c r="D268" s="43">
        <v>1</v>
      </c>
      <c r="E268" s="104"/>
      <c r="F268" s="44">
        <f t="shared" ref="F268:F296" si="7">D268*E268</f>
        <v>0</v>
      </c>
    </row>
    <row r="269" spans="1:6" ht="31.5" outlineLevel="1" x14ac:dyDescent="0.25">
      <c r="A269" s="40">
        <v>254</v>
      </c>
      <c r="B269" s="46" t="s">
        <v>257</v>
      </c>
      <c r="C269" s="42" t="s">
        <v>2</v>
      </c>
      <c r="D269" s="43">
        <v>8</v>
      </c>
      <c r="E269" s="104"/>
      <c r="F269" s="44">
        <f t="shared" si="7"/>
        <v>0</v>
      </c>
    </row>
    <row r="270" spans="1:6" ht="31.5" outlineLevel="1" x14ac:dyDescent="0.25">
      <c r="A270" s="40">
        <v>255</v>
      </c>
      <c r="B270" s="46" t="s">
        <v>258</v>
      </c>
      <c r="C270" s="42" t="s">
        <v>2</v>
      </c>
      <c r="D270" s="43">
        <v>6</v>
      </c>
      <c r="E270" s="104"/>
      <c r="F270" s="44">
        <f t="shared" si="7"/>
        <v>0</v>
      </c>
    </row>
    <row r="271" spans="1:6" ht="31.5" outlineLevel="1" x14ac:dyDescent="0.25">
      <c r="A271" s="40">
        <v>256</v>
      </c>
      <c r="B271" s="46" t="s">
        <v>259</v>
      </c>
      <c r="C271" s="42" t="s">
        <v>2</v>
      </c>
      <c r="D271" s="43">
        <v>1</v>
      </c>
      <c r="E271" s="104"/>
      <c r="F271" s="44">
        <f t="shared" si="7"/>
        <v>0</v>
      </c>
    </row>
    <row r="272" spans="1:6" ht="31.5" outlineLevel="1" x14ac:dyDescent="0.25">
      <c r="A272" s="40">
        <v>257</v>
      </c>
      <c r="B272" s="46" t="s">
        <v>260</v>
      </c>
      <c r="C272" s="42" t="s">
        <v>2</v>
      </c>
      <c r="D272" s="43">
        <v>1</v>
      </c>
      <c r="E272" s="104"/>
      <c r="F272" s="44">
        <f t="shared" si="7"/>
        <v>0</v>
      </c>
    </row>
    <row r="273" spans="1:6" ht="31.5" outlineLevel="1" x14ac:dyDescent="0.25">
      <c r="A273" s="40">
        <v>258</v>
      </c>
      <c r="B273" s="46" t="s">
        <v>261</v>
      </c>
      <c r="C273" s="42" t="s">
        <v>2</v>
      </c>
      <c r="D273" s="43">
        <v>2</v>
      </c>
      <c r="E273" s="104"/>
      <c r="F273" s="44">
        <f t="shared" si="7"/>
        <v>0</v>
      </c>
    </row>
    <row r="274" spans="1:6" ht="31.5" outlineLevel="1" x14ac:dyDescent="0.25">
      <c r="A274" s="40">
        <v>259</v>
      </c>
      <c r="B274" s="46" t="s">
        <v>262</v>
      </c>
      <c r="C274" s="42" t="s">
        <v>2</v>
      </c>
      <c r="D274" s="43">
        <v>1</v>
      </c>
      <c r="E274" s="104"/>
      <c r="F274" s="44">
        <f t="shared" si="7"/>
        <v>0</v>
      </c>
    </row>
    <row r="275" spans="1:6" ht="31.5" outlineLevel="1" x14ac:dyDescent="0.25">
      <c r="A275" s="40">
        <v>260</v>
      </c>
      <c r="B275" s="46" t="s">
        <v>263</v>
      </c>
      <c r="C275" s="42" t="s">
        <v>2</v>
      </c>
      <c r="D275" s="43">
        <v>17</v>
      </c>
      <c r="E275" s="104"/>
      <c r="F275" s="44">
        <f t="shared" si="7"/>
        <v>0</v>
      </c>
    </row>
    <row r="276" spans="1:6" ht="31.5" outlineLevel="1" x14ac:dyDescent="0.25">
      <c r="A276" s="40">
        <v>261</v>
      </c>
      <c r="B276" s="46" t="s">
        <v>264</v>
      </c>
      <c r="C276" s="42" t="s">
        <v>2</v>
      </c>
      <c r="D276" s="43">
        <v>5</v>
      </c>
      <c r="E276" s="104"/>
      <c r="F276" s="44">
        <f t="shared" si="7"/>
        <v>0</v>
      </c>
    </row>
    <row r="277" spans="1:6" ht="31.5" outlineLevel="1" x14ac:dyDescent="0.25">
      <c r="A277" s="40">
        <v>262</v>
      </c>
      <c r="B277" s="46" t="s">
        <v>265</v>
      </c>
      <c r="C277" s="42" t="s">
        <v>2</v>
      </c>
      <c r="D277" s="43">
        <v>7</v>
      </c>
      <c r="E277" s="104"/>
      <c r="F277" s="44">
        <f t="shared" si="7"/>
        <v>0</v>
      </c>
    </row>
    <row r="278" spans="1:6" ht="31.5" outlineLevel="1" x14ac:dyDescent="0.25">
      <c r="A278" s="40">
        <v>263</v>
      </c>
      <c r="B278" s="46" t="s">
        <v>266</v>
      </c>
      <c r="C278" s="42" t="s">
        <v>2</v>
      </c>
      <c r="D278" s="43">
        <v>3</v>
      </c>
      <c r="E278" s="104"/>
      <c r="F278" s="44">
        <f t="shared" si="7"/>
        <v>0</v>
      </c>
    </row>
    <row r="279" spans="1:6" ht="31.5" outlineLevel="1" x14ac:dyDescent="0.25">
      <c r="A279" s="40">
        <v>264</v>
      </c>
      <c r="B279" s="46" t="s">
        <v>267</v>
      </c>
      <c r="C279" s="42" t="s">
        <v>2</v>
      </c>
      <c r="D279" s="43">
        <v>2</v>
      </c>
      <c r="E279" s="104"/>
      <c r="F279" s="44">
        <f t="shared" si="7"/>
        <v>0</v>
      </c>
    </row>
    <row r="280" spans="1:6" ht="31.5" outlineLevel="1" x14ac:dyDescent="0.25">
      <c r="A280" s="40">
        <v>265</v>
      </c>
      <c r="B280" s="46" t="s">
        <v>300</v>
      </c>
      <c r="C280" s="42" t="s">
        <v>105</v>
      </c>
      <c r="D280" s="43">
        <v>90</v>
      </c>
      <c r="E280" s="104"/>
      <c r="F280" s="44">
        <f t="shared" si="7"/>
        <v>0</v>
      </c>
    </row>
    <row r="281" spans="1:6" ht="31.5" outlineLevel="1" x14ac:dyDescent="0.25">
      <c r="A281" s="40">
        <v>266</v>
      </c>
      <c r="B281" s="46" t="s">
        <v>301</v>
      </c>
      <c r="C281" s="42" t="s">
        <v>105</v>
      </c>
      <c r="D281" s="43">
        <v>100</v>
      </c>
      <c r="E281" s="104"/>
      <c r="F281" s="44">
        <f t="shared" si="7"/>
        <v>0</v>
      </c>
    </row>
    <row r="282" spans="1:6" ht="31.5" outlineLevel="1" x14ac:dyDescent="0.25">
      <c r="A282" s="40">
        <v>267</v>
      </c>
      <c r="B282" s="46" t="s">
        <v>302</v>
      </c>
      <c r="C282" s="42" t="s">
        <v>105</v>
      </c>
      <c r="D282" s="43">
        <v>75</v>
      </c>
      <c r="E282" s="104"/>
      <c r="F282" s="44">
        <f t="shared" si="7"/>
        <v>0</v>
      </c>
    </row>
    <row r="283" spans="1:6" ht="31.5" outlineLevel="1" x14ac:dyDescent="0.25">
      <c r="A283" s="40">
        <v>268</v>
      </c>
      <c r="B283" s="46" t="s">
        <v>303</v>
      </c>
      <c r="C283" s="42" t="s">
        <v>105</v>
      </c>
      <c r="D283" s="43">
        <v>53</v>
      </c>
      <c r="E283" s="104"/>
      <c r="F283" s="44">
        <f t="shared" si="7"/>
        <v>0</v>
      </c>
    </row>
    <row r="284" spans="1:6" ht="31.5" outlineLevel="1" x14ac:dyDescent="0.25">
      <c r="A284" s="40">
        <v>269</v>
      </c>
      <c r="B284" s="46" t="s">
        <v>304</v>
      </c>
      <c r="C284" s="42" t="s">
        <v>105</v>
      </c>
      <c r="D284" s="43">
        <v>15</v>
      </c>
      <c r="E284" s="104"/>
      <c r="F284" s="44">
        <f t="shared" si="7"/>
        <v>0</v>
      </c>
    </row>
    <row r="285" spans="1:6" ht="31.5" outlineLevel="1" x14ac:dyDescent="0.25">
      <c r="A285" s="40">
        <v>270</v>
      </c>
      <c r="B285" s="46" t="s">
        <v>305</v>
      </c>
      <c r="C285" s="42" t="s">
        <v>105</v>
      </c>
      <c r="D285" s="43">
        <v>25</v>
      </c>
      <c r="E285" s="104"/>
      <c r="F285" s="44">
        <f t="shared" si="7"/>
        <v>0</v>
      </c>
    </row>
    <row r="286" spans="1:6" ht="31.5" outlineLevel="1" x14ac:dyDescent="0.25">
      <c r="A286" s="40">
        <v>271</v>
      </c>
      <c r="B286" s="46" t="s">
        <v>306</v>
      </c>
      <c r="C286" s="42" t="s">
        <v>105</v>
      </c>
      <c r="D286" s="43">
        <v>40</v>
      </c>
      <c r="E286" s="104"/>
      <c r="F286" s="44">
        <f t="shared" si="7"/>
        <v>0</v>
      </c>
    </row>
    <row r="287" spans="1:6" ht="31.5" outlineLevel="1" x14ac:dyDescent="0.25">
      <c r="A287" s="40">
        <v>272</v>
      </c>
      <c r="B287" s="46" t="s">
        <v>307</v>
      </c>
      <c r="C287" s="42" t="s">
        <v>105</v>
      </c>
      <c r="D287" s="43">
        <v>30</v>
      </c>
      <c r="E287" s="104"/>
      <c r="F287" s="44">
        <f t="shared" si="7"/>
        <v>0</v>
      </c>
    </row>
    <row r="288" spans="1:6" ht="31.5" outlineLevel="1" x14ac:dyDescent="0.25">
      <c r="A288" s="40">
        <v>273</v>
      </c>
      <c r="B288" s="46" t="s">
        <v>308</v>
      </c>
      <c r="C288" s="42" t="s">
        <v>105</v>
      </c>
      <c r="D288" s="43">
        <v>4</v>
      </c>
      <c r="E288" s="104"/>
      <c r="F288" s="44">
        <f t="shared" si="7"/>
        <v>0</v>
      </c>
    </row>
    <row r="289" spans="1:6" ht="31.5" outlineLevel="1" x14ac:dyDescent="0.25">
      <c r="A289" s="40">
        <v>274</v>
      </c>
      <c r="B289" s="46" t="s">
        <v>309</v>
      </c>
      <c r="C289" s="42" t="s">
        <v>105</v>
      </c>
      <c r="D289" s="43">
        <v>4</v>
      </c>
      <c r="E289" s="104"/>
      <c r="F289" s="44">
        <f t="shared" si="7"/>
        <v>0</v>
      </c>
    </row>
    <row r="290" spans="1:6" outlineLevel="1" x14ac:dyDescent="0.25">
      <c r="A290" s="40">
        <v>275</v>
      </c>
      <c r="B290" s="46" t="s">
        <v>8</v>
      </c>
      <c r="C290" s="42" t="s">
        <v>105</v>
      </c>
      <c r="D290" s="43">
        <v>30</v>
      </c>
      <c r="E290" s="104"/>
      <c r="F290" s="44">
        <f t="shared" si="7"/>
        <v>0</v>
      </c>
    </row>
    <row r="291" spans="1:6" outlineLevel="1" x14ac:dyDescent="0.25">
      <c r="A291" s="40">
        <v>276</v>
      </c>
      <c r="B291" s="46" t="s">
        <v>9</v>
      </c>
      <c r="C291" s="42" t="s">
        <v>105</v>
      </c>
      <c r="D291" s="43">
        <v>80</v>
      </c>
      <c r="E291" s="104"/>
      <c r="F291" s="44">
        <f t="shared" si="7"/>
        <v>0</v>
      </c>
    </row>
    <row r="292" spans="1:6" ht="31.5" outlineLevel="1" x14ac:dyDescent="0.25">
      <c r="A292" s="40">
        <v>277</v>
      </c>
      <c r="B292" s="46" t="s">
        <v>10</v>
      </c>
      <c r="C292" s="42" t="s">
        <v>105</v>
      </c>
      <c r="D292" s="43">
        <v>100</v>
      </c>
      <c r="E292" s="104"/>
      <c r="F292" s="44">
        <f t="shared" si="7"/>
        <v>0</v>
      </c>
    </row>
    <row r="293" spans="1:6" ht="31.5" outlineLevel="1" x14ac:dyDescent="0.25">
      <c r="A293" s="40">
        <v>278</v>
      </c>
      <c r="B293" s="46" t="s">
        <v>296</v>
      </c>
      <c r="C293" s="42" t="s">
        <v>106</v>
      </c>
      <c r="D293" s="43">
        <v>2</v>
      </c>
      <c r="E293" s="104"/>
      <c r="F293" s="44">
        <f t="shared" si="7"/>
        <v>0</v>
      </c>
    </row>
    <row r="294" spans="1:6" outlineLevel="1" x14ac:dyDescent="0.25">
      <c r="A294" s="40">
        <v>279</v>
      </c>
      <c r="B294" s="46" t="s">
        <v>11</v>
      </c>
      <c r="C294" s="42" t="s">
        <v>105</v>
      </c>
      <c r="D294" s="43">
        <v>100</v>
      </c>
      <c r="E294" s="104"/>
      <c r="F294" s="44">
        <f t="shared" si="7"/>
        <v>0</v>
      </c>
    </row>
    <row r="295" spans="1:6" outlineLevel="1" x14ac:dyDescent="0.25">
      <c r="A295" s="40">
        <v>280</v>
      </c>
      <c r="B295" s="46" t="s">
        <v>12</v>
      </c>
      <c r="C295" s="42" t="s">
        <v>105</v>
      </c>
      <c r="D295" s="43">
        <v>50</v>
      </c>
      <c r="E295" s="104"/>
      <c r="F295" s="44">
        <f t="shared" si="7"/>
        <v>0</v>
      </c>
    </row>
    <row r="296" spans="1:6" outlineLevel="1" x14ac:dyDescent="0.25">
      <c r="A296" s="40">
        <v>281</v>
      </c>
      <c r="B296" s="46" t="s">
        <v>13</v>
      </c>
      <c r="C296" s="42" t="s">
        <v>105</v>
      </c>
      <c r="D296" s="43">
        <v>20</v>
      </c>
      <c r="E296" s="104"/>
      <c r="F296" s="44">
        <f t="shared" si="7"/>
        <v>0</v>
      </c>
    </row>
    <row r="297" spans="1:6" ht="17.25" customHeight="1" outlineLevel="1" x14ac:dyDescent="0.25">
      <c r="A297" s="40">
        <v>282</v>
      </c>
      <c r="B297" s="46" t="s">
        <v>7</v>
      </c>
      <c r="C297" s="42" t="s">
        <v>5</v>
      </c>
      <c r="D297" s="43">
        <v>50</v>
      </c>
      <c r="E297" s="104"/>
      <c r="F297" s="44">
        <f>D297*E297</f>
        <v>0</v>
      </c>
    </row>
    <row r="298" spans="1:6" ht="31.5" outlineLevel="1" x14ac:dyDescent="0.25">
      <c r="A298" s="40">
        <v>283</v>
      </c>
      <c r="B298" s="46" t="s">
        <v>244</v>
      </c>
      <c r="C298" s="48" t="s">
        <v>223</v>
      </c>
      <c r="D298" s="49">
        <v>1</v>
      </c>
      <c r="E298" s="104"/>
      <c r="F298" s="44">
        <f t="shared" ref="F298:F299" si="8">D298*E298</f>
        <v>0</v>
      </c>
    </row>
    <row r="299" spans="1:6" outlineLevel="1" x14ac:dyDescent="0.25">
      <c r="A299" s="40">
        <v>284</v>
      </c>
      <c r="B299" s="47" t="s">
        <v>226</v>
      </c>
      <c r="C299" s="48" t="s">
        <v>223</v>
      </c>
      <c r="D299" s="49">
        <v>1</v>
      </c>
      <c r="E299" s="105"/>
      <c r="F299" s="72">
        <f t="shared" si="8"/>
        <v>0</v>
      </c>
    </row>
    <row r="300" spans="1:6" ht="49.5" customHeight="1" x14ac:dyDescent="0.25">
      <c r="A300" s="54">
        <v>285</v>
      </c>
      <c r="B300" s="55" t="s">
        <v>138</v>
      </c>
      <c r="C300" s="56"/>
      <c r="D300" s="56"/>
      <c r="E300" s="57"/>
      <c r="F300" s="58">
        <f>SUM(F268:F299)</f>
        <v>0</v>
      </c>
    </row>
    <row r="301" spans="1:6" ht="55.5" customHeight="1" thickBot="1" x14ac:dyDescent="0.3">
      <c r="A301" s="73">
        <v>286</v>
      </c>
      <c r="B301" s="74" t="s">
        <v>139</v>
      </c>
      <c r="C301" s="75"/>
      <c r="D301" s="76"/>
      <c r="E301" s="77"/>
      <c r="F301" s="78">
        <f>F300+F266</f>
        <v>0</v>
      </c>
    </row>
    <row r="302" spans="1:6" x14ac:dyDescent="0.25">
      <c r="A302" s="79"/>
      <c r="B302" s="80" t="s">
        <v>118</v>
      </c>
      <c r="C302" s="81"/>
      <c r="D302" s="81"/>
      <c r="E302" s="81"/>
      <c r="F302" s="82">
        <f>F105+F214+F266</f>
        <v>0</v>
      </c>
    </row>
    <row r="303" spans="1:6" ht="16.5" thickBot="1" x14ac:dyDescent="0.3">
      <c r="A303" s="83"/>
      <c r="B303" s="84" t="s">
        <v>119</v>
      </c>
      <c r="C303" s="85"/>
      <c r="D303" s="85"/>
      <c r="E303" s="85"/>
      <c r="F303" s="86">
        <f>F196+F231+F300</f>
        <v>0</v>
      </c>
    </row>
    <row r="304" spans="1:6" x14ac:dyDescent="0.25">
      <c r="A304" s="87"/>
      <c r="B304" s="88" t="s">
        <v>120</v>
      </c>
      <c r="C304" s="89"/>
      <c r="D304" s="89"/>
      <c r="E304" s="89"/>
      <c r="F304" s="90">
        <f>F302+F303</f>
        <v>0</v>
      </c>
    </row>
    <row r="305" spans="1:7" x14ac:dyDescent="0.25">
      <c r="A305" s="91"/>
      <c r="B305" s="92" t="s">
        <v>121</v>
      </c>
      <c r="C305" s="93"/>
      <c r="D305" s="93"/>
      <c r="E305" s="93"/>
      <c r="F305" s="94">
        <f>F304</f>
        <v>0</v>
      </c>
    </row>
    <row r="306" spans="1:7" ht="16.5" thickBot="1" x14ac:dyDescent="0.3">
      <c r="A306" s="83"/>
      <c r="B306" s="95" t="s">
        <v>122</v>
      </c>
      <c r="C306" s="84"/>
      <c r="D306" s="84"/>
      <c r="E306" s="84"/>
      <c r="F306" s="86">
        <f>F305-F305/1.18</f>
        <v>0</v>
      </c>
    </row>
    <row r="309" spans="1:7" x14ac:dyDescent="0.25">
      <c r="A309" s="96" t="s">
        <v>113</v>
      </c>
      <c r="B309" s="97"/>
      <c r="C309" s="98" t="s">
        <v>114</v>
      </c>
      <c r="D309" s="98"/>
      <c r="F309" s="5"/>
      <c r="G309" s="5"/>
    </row>
    <row r="310" spans="1:7" x14ac:dyDescent="0.25">
      <c r="A310" s="96" t="s">
        <v>115</v>
      </c>
      <c r="B310" s="97"/>
      <c r="C310" s="99" t="s">
        <v>115</v>
      </c>
      <c r="D310" s="99"/>
      <c r="F310" s="5"/>
      <c r="G310" s="5"/>
    </row>
    <row r="311" spans="1:7" x14ac:dyDescent="0.25">
      <c r="A311" s="96" t="s">
        <v>116</v>
      </c>
      <c r="B311" s="97"/>
      <c r="C311" s="99" t="s">
        <v>117</v>
      </c>
      <c r="D311" s="99"/>
      <c r="F311" s="5"/>
      <c r="G311" s="5"/>
    </row>
    <row r="312" spans="1:7" x14ac:dyDescent="0.25">
      <c r="A312" s="96"/>
      <c r="B312" s="97"/>
      <c r="C312" s="100"/>
      <c r="D312" s="100"/>
      <c r="F312" s="5"/>
      <c r="G312" s="5"/>
    </row>
    <row r="313" spans="1:7" x14ac:dyDescent="0.25">
      <c r="A313" s="96" t="s">
        <v>313</v>
      </c>
      <c r="B313" s="97"/>
      <c r="C313" s="99" t="s">
        <v>123</v>
      </c>
      <c r="D313" s="99"/>
      <c r="F313" s="5"/>
      <c r="G313" s="5"/>
    </row>
    <row r="314" spans="1:7" x14ac:dyDescent="0.25">
      <c r="A314" s="101"/>
      <c r="B314" s="102"/>
      <c r="C314" s="5"/>
      <c r="D314" s="103"/>
      <c r="F314" s="5"/>
      <c r="G314" s="5"/>
    </row>
  </sheetData>
  <sheetProtection password="CC5F" sheet="1" objects="1" scenarios="1"/>
  <mergeCells count="5">
    <mergeCell ref="A5:F5"/>
    <mergeCell ref="A6:F6"/>
    <mergeCell ref="A7:F7"/>
    <mergeCell ref="A8:F8"/>
    <mergeCell ref="A10:F10"/>
  </mergeCells>
  <pageMargins left="0.78740157480314965" right="0.39370078740157483" top="0.39370078740157483" bottom="0.39370078740157483" header="0.31496062992125984" footer="0.31496062992125984"/>
  <pageSetup paperSize="9" scale="8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набор работ</vt:lpstr>
      <vt:lpstr>'набор работ'!_Hlk235265155</vt:lpstr>
      <vt:lpstr>'набор работ'!Область_печати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2018-12-03T09:44:00Z</dcterms:modified>
</cp:coreProperties>
</file>