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itma-gomulu-genel" sheetId="1" state="visible" r:id="rId2"/>
    <sheet name="Aritma-gomulu-genel-siralama" sheetId="2" state="visible" r:id="rId3"/>
  </sheets>
  <definedNames>
    <definedName function="false" hidden="true" localSheetId="1" name="_xlnm._FilterDatabase" vbProcedure="false">'Aritma-gomulu-genel-siralama'!$A$1:$K$66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<sst xmlns="http://schemas.openxmlformats.org/spreadsheetml/2006/main" count="744" uniqueCount="157">
  <si>
    <t xml:space="preserve">Спецификация на закладные детали </t>
  </si>
  <si>
    <t xml:space="preserve">Проект </t>
  </si>
  <si>
    <t xml:space="preserve">Чертеж</t>
  </si>
  <si>
    <t xml:space="preserve">Материал</t>
  </si>
  <si>
    <t xml:space="preserve">Количество</t>
  </si>
  <si>
    <t xml:space="preserve">Ед.Из</t>
  </si>
  <si>
    <t xml:space="preserve">Вес за Ед.</t>
  </si>
  <si>
    <t xml:space="preserve">Общий </t>
  </si>
  <si>
    <t xml:space="preserve">205ADV-60000-KZH2 </t>
  </si>
  <si>
    <t xml:space="preserve">205ADV-60000-KZH2.1-Мн1</t>
  </si>
  <si>
    <t xml:space="preserve">Мн1 </t>
  </si>
  <si>
    <t xml:space="preserve">205ADV-60000-KZH2.1-Мн2</t>
  </si>
  <si>
    <t xml:space="preserve">Мн2</t>
  </si>
  <si>
    <t xml:space="preserve">205ADV-60000-KZH2.1-Мн5</t>
  </si>
  <si>
    <t xml:space="preserve">Мн5</t>
  </si>
  <si>
    <t xml:space="preserve">205ADV-60000-KZH2.1-Мн4</t>
  </si>
  <si>
    <t xml:space="preserve">Мн4</t>
  </si>
  <si>
    <t xml:space="preserve">Гост 24379.1-2012</t>
  </si>
  <si>
    <t xml:space="preserve">Болт 1.1 М24х800 09Г2С-06</t>
  </si>
  <si>
    <t xml:space="preserve">205ADV-60000-KZH2.1-Мн3</t>
  </si>
  <si>
    <t xml:space="preserve">Мн3</t>
  </si>
  <si>
    <t xml:space="preserve">Серия 1.400-15.В1.140-18</t>
  </si>
  <si>
    <t xml:space="preserve">Мн130-1 L=350</t>
  </si>
  <si>
    <t xml:space="preserve">Серия 1.400-15.В1.420-09</t>
  </si>
  <si>
    <t xml:space="preserve">МН409-2</t>
  </si>
  <si>
    <t xml:space="preserve">Серия 5.900-2</t>
  </si>
  <si>
    <t xml:space="preserve">ТМ 90-11</t>
  </si>
  <si>
    <t xml:space="preserve">ТМ90-02</t>
  </si>
  <si>
    <t xml:space="preserve">205ADV-60000-KZH2 л. 20 </t>
  </si>
  <si>
    <t xml:space="preserve">ОСТ 34-13-016-88</t>
  </si>
  <si>
    <t xml:space="preserve">Шайбы металлические </t>
  </si>
  <si>
    <t xml:space="preserve">Шайбы паранитовые</t>
  </si>
  <si>
    <t xml:space="preserve">Самонарезающие винты В6*25</t>
  </si>
  <si>
    <t xml:space="preserve">ТУ 67-74-75</t>
  </si>
  <si>
    <t xml:space="preserve">Заклепки комбинированные ЭК-12-4.5</t>
  </si>
  <si>
    <t xml:space="preserve">ГОСТ24045-2010</t>
  </si>
  <si>
    <t xml:space="preserve">Профиль стальной гнутый Н75-750-0.8</t>
  </si>
  <si>
    <t xml:space="preserve">м2</t>
  </si>
  <si>
    <t xml:space="preserve">205ADV-60000-KZH2 л. 17</t>
  </si>
  <si>
    <t xml:space="preserve">Поставка Econet!</t>
  </si>
  <si>
    <t xml:space="preserve">Болт М20 L-300 для  ФОм2</t>
  </si>
  <si>
    <t xml:space="preserve">Болт М20 L-300 для  ФОм1</t>
  </si>
  <si>
    <t xml:space="preserve">нерж</t>
  </si>
  <si>
    <t xml:space="preserve">355,6х2,6</t>
  </si>
  <si>
    <t xml:space="preserve">205ADV-60000-KZH2 л. 37</t>
  </si>
  <si>
    <t xml:space="preserve">ГОСТ 5632-72</t>
  </si>
  <si>
    <t xml:space="preserve">Гильза Г5 </t>
  </si>
  <si>
    <t xml:space="preserve">ГОСТ 5632-2014, ГОСТ Р 52544-2006</t>
  </si>
  <si>
    <t xml:space="preserve">ЗД1</t>
  </si>
  <si>
    <t xml:space="preserve">ЗД2</t>
  </si>
  <si>
    <t xml:space="preserve">ЗД3</t>
  </si>
  <si>
    <t xml:space="preserve">168,3х2</t>
  </si>
  <si>
    <t xml:space="preserve">Гильза Г1</t>
  </si>
  <si>
    <t xml:space="preserve">219,1х2</t>
  </si>
  <si>
    <t xml:space="preserve">Гильза Г2</t>
  </si>
  <si>
    <t xml:space="preserve">Гильза Г3</t>
  </si>
  <si>
    <t xml:space="preserve">711х4</t>
  </si>
  <si>
    <t xml:space="preserve">Гильза Г4</t>
  </si>
  <si>
    <t xml:space="preserve">205ADV-60000-KZH3</t>
  </si>
  <si>
    <t xml:space="preserve">Болт 1.1 М24х800 09Г2С-6</t>
  </si>
  <si>
    <t xml:space="preserve">205ADV-60000-KZH3.1-Мн2</t>
  </si>
  <si>
    <t xml:space="preserve">205ADV-60000-KZH3.1-Мн6</t>
  </si>
  <si>
    <t xml:space="preserve">Мн6</t>
  </si>
  <si>
    <t xml:space="preserve">205ADV-60000-KZH3.1-Мн4</t>
  </si>
  <si>
    <t xml:space="preserve">Серия 1.400.15.В1.140-18</t>
  </si>
  <si>
    <t xml:space="preserve">205ADV-60000-KZH3.1-Мн3</t>
  </si>
  <si>
    <t xml:space="preserve">Серия 1.400.15.В1.550-04</t>
  </si>
  <si>
    <t xml:space="preserve">Мн553 </t>
  </si>
  <si>
    <t xml:space="preserve">лм </t>
  </si>
  <si>
    <t xml:space="preserve">Мн409-2</t>
  </si>
  <si>
    <t xml:space="preserve">205ADV-60000-KZH3.1-Мн7</t>
  </si>
  <si>
    <t xml:space="preserve">Мн7</t>
  </si>
  <si>
    <t xml:space="preserve">205ADV-60000-KZH3.1-Мн1</t>
  </si>
  <si>
    <t xml:space="preserve">Мн1</t>
  </si>
  <si>
    <t xml:space="preserve">205ADV-60000-KZH3.1-Мн5</t>
  </si>
  <si>
    <t xml:space="preserve">205ADV-60000-KZH3.1-Мн8</t>
  </si>
  <si>
    <t xml:space="preserve">Мн8</t>
  </si>
  <si>
    <t xml:space="preserve">205ADV-60000-KZH3 л. 21</t>
  </si>
  <si>
    <t xml:space="preserve">ГОСТ 5632-2014</t>
  </si>
  <si>
    <t xml:space="preserve">820х10</t>
  </si>
  <si>
    <t xml:space="preserve">Гильза Г1 </t>
  </si>
  <si>
    <t xml:space="preserve">205ADV-60000-KZH3 л.5,9,13</t>
  </si>
  <si>
    <t xml:space="preserve">Труба д. 600 мм.</t>
  </si>
  <si>
    <t xml:space="preserve">Труба д. 800 мм.</t>
  </si>
  <si>
    <t xml:space="preserve">Болт М20 L-300 для  Фом1</t>
  </si>
  <si>
    <t xml:space="preserve">Болт М20 L-300 для  Фом2</t>
  </si>
  <si>
    <t xml:space="preserve">205ADV-60000-KZH3 л. 26</t>
  </si>
  <si>
    <t xml:space="preserve">Труба ПНД 110 L-400</t>
  </si>
  <si>
    <t xml:space="preserve">205ADV-60000-KZH3 л. 28</t>
  </si>
  <si>
    <t xml:space="preserve">(60,3х1,6) - EN1.4432</t>
  </si>
  <si>
    <t xml:space="preserve">205ADV-60000-KZH4 л. 10</t>
  </si>
  <si>
    <t xml:space="preserve">ЗД4</t>
  </si>
  <si>
    <t xml:space="preserve">ЗД5</t>
  </si>
  <si>
    <t xml:space="preserve">(168,3х2,0) - EN1.4432</t>
  </si>
  <si>
    <t xml:space="preserve">ЗД6</t>
  </si>
  <si>
    <t xml:space="preserve">205ADV-60000-KZH5 </t>
  </si>
  <si>
    <t xml:space="preserve">Не указано </t>
  </si>
  <si>
    <t xml:space="preserve">Сальник Ду 50 ТМ 91 </t>
  </si>
  <si>
    <t xml:space="preserve">205ADV-60000-KZH5.1-Мн1</t>
  </si>
  <si>
    <t xml:space="preserve">205ADV-60000-KZH5.1-Мн2</t>
  </si>
  <si>
    <t xml:space="preserve">Серия 1.400-15.В1.540-01</t>
  </si>
  <si>
    <t xml:space="preserve">Мн540 </t>
  </si>
  <si>
    <t xml:space="preserve">205ADV-60000-KZH5.1-Мн3</t>
  </si>
  <si>
    <t xml:space="preserve">(508,0х4,0) - EN1.4432 </t>
  </si>
  <si>
    <t xml:space="preserve">205ADV-60000-KZH6 </t>
  </si>
  <si>
    <t xml:space="preserve">(1016х8,0) - EN1.4432</t>
  </si>
  <si>
    <t xml:space="preserve">ГОСТ 5632-2014, ГОСТ Р 52544-20006</t>
  </si>
  <si>
    <t xml:space="preserve">205ADV-60000-KZH7</t>
  </si>
  <si>
    <t xml:space="preserve">Болт 1.1 М42х1250 09Г2С-6 (Фм3, Фм4)</t>
  </si>
  <si>
    <t xml:space="preserve">Болт 1.1 М30х1000 09Г2С-6 (Фм5)</t>
  </si>
  <si>
    <t xml:space="preserve">Серия 1.400-15.В1.130-54</t>
  </si>
  <si>
    <t xml:space="preserve">Мн126-1 (Фм1)</t>
  </si>
  <si>
    <t xml:space="preserve">Мн126-1 (Фм2)</t>
  </si>
  <si>
    <t xml:space="preserve">205ADV-67100-KZH</t>
  </si>
  <si>
    <t xml:space="preserve">Серия 1.400-15.В1.550-05</t>
  </si>
  <si>
    <t xml:space="preserve">Мн554 </t>
  </si>
  <si>
    <t xml:space="preserve">лм</t>
  </si>
  <si>
    <t xml:space="preserve">205ADV-67100-KZH.1-Мн3</t>
  </si>
  <si>
    <t xml:space="preserve">Мн3 </t>
  </si>
  <si>
    <t xml:space="preserve">205ADV-67100-KZH.1-Мн4</t>
  </si>
  <si>
    <t xml:space="preserve">Серия 1.400-15.В1.170-39</t>
  </si>
  <si>
    <t xml:space="preserve">Мн 158-4</t>
  </si>
  <si>
    <t xml:space="preserve">Серия 1.400-15.В1.170-09</t>
  </si>
  <si>
    <t xml:space="preserve">Мн 153-4</t>
  </si>
  <si>
    <t xml:space="preserve">Серия 1.400-15.В1.130-55</t>
  </si>
  <si>
    <t xml:space="preserve">Мн 126-2</t>
  </si>
  <si>
    <t xml:space="preserve">Серия 1.400-15.В1.180-11</t>
  </si>
  <si>
    <t xml:space="preserve">Мн 160-6</t>
  </si>
  <si>
    <t xml:space="preserve">205ADV-67100-KZH.1-Мн2</t>
  </si>
  <si>
    <t xml:space="preserve">205ADV-67100-KZH.1-Мн1</t>
  </si>
  <si>
    <t xml:space="preserve">205ADV-67100-KZH л. 7</t>
  </si>
  <si>
    <t xml:space="preserve">Болт М20 L-300 для Фом1</t>
  </si>
  <si>
    <t xml:space="preserve">фирма "Солид"</t>
  </si>
  <si>
    <t xml:space="preserve">Настил Р34*33/40*3, Zn, тип А, м2</t>
  </si>
  <si>
    <t xml:space="preserve">205ADV-67100-KZH л. 5</t>
  </si>
  <si>
    <t xml:space="preserve">Труба ПНД 110 L-5500</t>
  </si>
  <si>
    <t xml:space="preserve">ГОСТ 24379.1-2012</t>
  </si>
  <si>
    <t xml:space="preserve">Болт 1.1 М24*800 09Г2С-6</t>
  </si>
  <si>
    <t xml:space="preserve">Болт 1.1 М16*800 09Г2С-6</t>
  </si>
  <si>
    <t xml:space="preserve">205ADV-68100-KZH</t>
  </si>
  <si>
    <t xml:space="preserve">Болт 1.1 М24х1120 09Г2С-06 (Фм-1 -16 шт.)</t>
  </si>
  <si>
    <t xml:space="preserve">Болт 1.1 М24х1120 09Г2С-06 (Фм-2 -7 шт.)</t>
  </si>
  <si>
    <t xml:space="preserve">Болт 1.1 М24х1120 09Г2С-06 (Фм-3 -6 шт.)</t>
  </si>
  <si>
    <t xml:space="preserve">Болт 1.1 М24х1120 09Г2С-06 (Фм-4 - 3 шт.)</t>
  </si>
  <si>
    <t xml:space="preserve">Сальник Ду:1000 Тм90-15</t>
  </si>
  <si>
    <t xml:space="preserve">Сальник Ду:800 Тм90-13</t>
  </si>
  <si>
    <t xml:space="preserve">Сальник Ду 150 Тм90-04</t>
  </si>
  <si>
    <t xml:space="preserve">Сальник Ду 200 Тм90-05</t>
  </si>
  <si>
    <t xml:space="preserve">Сальник Ду 400 Тм90-09</t>
  </si>
  <si>
    <t xml:space="preserve">205ADV-68100 - KZH.I</t>
  </si>
  <si>
    <t xml:space="preserve">3д-1</t>
  </si>
  <si>
    <t xml:space="preserve">3д-2</t>
  </si>
  <si>
    <t xml:space="preserve">3д-3</t>
  </si>
  <si>
    <t xml:space="preserve">baglananlar</t>
  </si>
  <si>
    <t xml:space="preserve">BMS Grupp</t>
  </si>
  <si>
    <t xml:space="preserve">baglandi/uretimde</t>
  </si>
  <si>
    <t xml:space="preserve">iptal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</si>
</sst>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162"/>
    </font>
    <font>
      <sz val="11"/>
      <color rgb="FF000000"/>
      <name val="Calibri"/>
      <family val="2"/>
      <charset val="204"/>
    </font>
    <font>
      <sz val="2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ED7D31"/>
        <bgColor rgb="FFFF8080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8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8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8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8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_Book2" xfId="20" builtinId="53" customBuiltin="true"/>
    <cellStyle name="Обычный 2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17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F100" activeCellId="0" sqref="F100"/>
    </sheetView>
  </sheetViews>
  <sheetFormatPr defaultRowHeight="15" zeroHeight="false" outlineLevelRow="0" outlineLevelCol="0"/>
  <cols>
    <col collapsed="false" customWidth="true" hidden="false" outlineLevel="0" max="1" min="1" style="0" width="5.85"/>
    <col collapsed="false" customWidth="true" hidden="false" outlineLevel="0" max="2" min="2" style="0" width="8.53"/>
    <col collapsed="false" customWidth="true" hidden="false" outlineLevel="0" max="3" min="3" style="0" width="20.85"/>
    <col collapsed="false" customWidth="true" hidden="false" outlineLevel="0" max="4" min="4" style="0" width="26.57"/>
    <col collapsed="false" customWidth="true" hidden="false" outlineLevel="0" max="5" min="5" style="0" width="25.28"/>
    <col collapsed="false" customWidth="true" hidden="false" outlineLevel="0" max="6" min="6" style="0" width="39.57"/>
    <col collapsed="false" customWidth="true" hidden="false" outlineLevel="0" max="7" min="7" style="0" width="11.57"/>
    <col collapsed="false" customWidth="true" hidden="false" outlineLevel="0" max="8" min="8" style="0" width="6"/>
    <col collapsed="false" customWidth="true" hidden="false" outlineLevel="0" max="9" min="9" style="0" width="9.57"/>
    <col collapsed="false" customWidth="true" hidden="false" outlineLevel="0" max="10" min="10" style="0" width="8"/>
    <col collapsed="false" customWidth="true" hidden="false" outlineLevel="0" max="11" min="11" style="0" width="4.57"/>
    <col collapsed="false" customWidth="true" hidden="false" outlineLevel="0" max="1025" min="12" style="0" width="8.53"/>
  </cols>
  <sheetData>
    <row r="1" customFormat="false" ht="15.75" hidden="false" customHeight="false" outlineLevel="0" collapsed="false">
      <c r="D1" s="1" t="s">
        <v>0</v>
      </c>
      <c r="E1" s="1"/>
      <c r="F1" s="1"/>
      <c r="G1" s="1"/>
      <c r="H1" s="1"/>
      <c r="I1" s="1"/>
      <c r="J1" s="1"/>
    </row>
    <row r="3" customFormat="false" ht="15" hidden="false" customHeight="false" outlineLevel="0" collapsed="false"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customFormat="false" ht="15" hidden="false" customHeight="false" outlineLevel="0" collapsed="false">
      <c r="D4" s="2"/>
      <c r="E4" s="2"/>
      <c r="F4" s="2"/>
      <c r="G4" s="2"/>
      <c r="H4" s="2"/>
      <c r="I4" s="2"/>
      <c r="J4" s="2"/>
    </row>
    <row r="5" customFormat="false" ht="15" hidden="false" customHeight="false" outlineLevel="0" collapsed="false">
      <c r="D5" s="3" t="s">
        <v>8</v>
      </c>
      <c r="E5" s="3" t="s">
        <v>9</v>
      </c>
      <c r="F5" s="3" t="s">
        <v>10</v>
      </c>
      <c r="G5" s="3" t="n">
        <v>2</v>
      </c>
      <c r="H5" s="3"/>
      <c r="I5" s="3" t="n">
        <f aca="false">45.6+25</f>
        <v>70.6</v>
      </c>
      <c r="J5" s="3" t="n">
        <f aca="false">G5*I5</f>
        <v>141.2</v>
      </c>
      <c r="K5" s="4" t="n">
        <v>1</v>
      </c>
    </row>
    <row r="6" customFormat="false" ht="15" hidden="false" customHeight="false" outlineLevel="0" collapsed="false">
      <c r="D6" s="3" t="s">
        <v>8</v>
      </c>
      <c r="E6" s="3" t="s">
        <v>11</v>
      </c>
      <c r="F6" s="3" t="s">
        <v>12</v>
      </c>
      <c r="G6" s="3" t="n">
        <v>3</v>
      </c>
      <c r="H6" s="3"/>
      <c r="I6" s="3" t="n">
        <f aca="false">42.8+41.2</f>
        <v>84</v>
      </c>
      <c r="J6" s="3" t="n">
        <f aca="false">G6*I6</f>
        <v>252</v>
      </c>
      <c r="K6" s="4"/>
    </row>
    <row r="7" customFormat="false" ht="15" hidden="false" customHeight="false" outlineLevel="0" collapsed="false">
      <c r="D7" s="3" t="s">
        <v>8</v>
      </c>
      <c r="E7" s="3" t="s">
        <v>13</v>
      </c>
      <c r="F7" s="3" t="s">
        <v>14</v>
      </c>
      <c r="G7" s="3" t="n">
        <v>1</v>
      </c>
      <c r="H7" s="3"/>
      <c r="I7" s="3" t="n">
        <f aca="false">68.1+29</f>
        <v>97.1</v>
      </c>
      <c r="J7" s="3" t="n">
        <f aca="false">G7*I7</f>
        <v>97.1</v>
      </c>
      <c r="K7" s="4"/>
    </row>
    <row r="8" customFormat="false" ht="15" hidden="false" customHeight="false" outlineLevel="0" collapsed="false">
      <c r="D8" s="3" t="s">
        <v>8</v>
      </c>
      <c r="E8" s="3" t="s">
        <v>15</v>
      </c>
      <c r="F8" s="3" t="s">
        <v>16</v>
      </c>
      <c r="G8" s="3" t="n">
        <v>2</v>
      </c>
      <c r="H8" s="3"/>
      <c r="I8" s="3" t="n">
        <f aca="false">47.6+25</f>
        <v>72.6</v>
      </c>
      <c r="J8" s="3" t="n">
        <f aca="false">G8*I8</f>
        <v>145.2</v>
      </c>
      <c r="K8" s="4"/>
    </row>
    <row r="9" customFormat="false" ht="15" hidden="false" customHeight="false" outlineLevel="0" collapsed="false">
      <c r="D9" s="3" t="s">
        <v>8</v>
      </c>
      <c r="E9" s="3" t="s">
        <v>17</v>
      </c>
      <c r="F9" s="3" t="s">
        <v>18</v>
      </c>
      <c r="G9" s="3" t="n">
        <v>20</v>
      </c>
      <c r="H9" s="3"/>
      <c r="I9" s="3" t="n">
        <v>3.42</v>
      </c>
      <c r="J9" s="3" t="n">
        <f aca="false">G9*I9</f>
        <v>68.4</v>
      </c>
      <c r="K9" s="4"/>
    </row>
    <row r="10" customFormat="false" ht="15" hidden="false" customHeight="false" outlineLevel="0" collapsed="false">
      <c r="D10" s="3" t="s">
        <v>8</v>
      </c>
      <c r="E10" s="3" t="s">
        <v>19</v>
      </c>
      <c r="F10" s="3" t="s">
        <v>20</v>
      </c>
      <c r="G10" s="3" t="n">
        <v>6</v>
      </c>
      <c r="H10" s="3"/>
      <c r="I10" s="3" t="n">
        <f aca="false">14.36+6.2</f>
        <v>20.56</v>
      </c>
      <c r="J10" s="3" t="n">
        <f aca="false">G10*I10</f>
        <v>123.36</v>
      </c>
      <c r="K10" s="4"/>
    </row>
    <row r="11" customFormat="false" ht="15" hidden="false" customHeight="false" outlineLevel="0" collapsed="false">
      <c r="D11" s="3" t="s">
        <v>8</v>
      </c>
      <c r="E11" s="3" t="s">
        <v>11</v>
      </c>
      <c r="F11" s="3" t="s">
        <v>12</v>
      </c>
      <c r="G11" s="3" t="n">
        <v>3</v>
      </c>
      <c r="H11" s="3"/>
      <c r="I11" s="3" t="n">
        <f aca="false">I6</f>
        <v>84</v>
      </c>
      <c r="J11" s="3" t="n">
        <f aca="false">G11*I11</f>
        <v>252</v>
      </c>
      <c r="K11" s="4"/>
    </row>
    <row r="12" customFormat="false" ht="15" hidden="false" customHeight="false" outlineLevel="0" collapsed="false">
      <c r="D12" s="3" t="s">
        <v>8</v>
      </c>
      <c r="E12" s="3" t="s">
        <v>21</v>
      </c>
      <c r="F12" s="3" t="s">
        <v>22</v>
      </c>
      <c r="G12" s="3" t="n">
        <v>16</v>
      </c>
      <c r="H12" s="3"/>
      <c r="I12" s="3" t="n">
        <v>1.47</v>
      </c>
      <c r="J12" s="3" t="n">
        <f aca="false">G12*I12</f>
        <v>23.52</v>
      </c>
      <c r="K12" s="4"/>
    </row>
    <row r="13" customFormat="false" ht="15" hidden="false" customHeight="false" outlineLevel="0" collapsed="false">
      <c r="D13" s="3" t="s">
        <v>8</v>
      </c>
      <c r="E13" s="3" t="s">
        <v>23</v>
      </c>
      <c r="F13" s="3" t="s">
        <v>24</v>
      </c>
      <c r="G13" s="3" t="n">
        <v>2</v>
      </c>
      <c r="H13" s="3"/>
      <c r="I13" s="3"/>
      <c r="J13" s="3" t="n">
        <f aca="false">G13*I13</f>
        <v>0</v>
      </c>
      <c r="K13" s="4"/>
    </row>
    <row r="14" customFormat="false" ht="15" hidden="false" customHeight="false" outlineLevel="0" collapsed="false">
      <c r="D14" s="3" t="s">
        <v>8</v>
      </c>
      <c r="E14" s="3" t="s">
        <v>25</v>
      </c>
      <c r="F14" s="3" t="s">
        <v>26</v>
      </c>
      <c r="G14" s="3" t="n">
        <v>3</v>
      </c>
      <c r="H14" s="3"/>
      <c r="I14" s="3"/>
      <c r="J14" s="3" t="n">
        <f aca="false">G14*I14</f>
        <v>0</v>
      </c>
      <c r="K14" s="4"/>
    </row>
    <row r="15" customFormat="false" ht="15" hidden="false" customHeight="false" outlineLevel="0" collapsed="false">
      <c r="D15" s="3" t="s">
        <v>8</v>
      </c>
      <c r="E15" s="3" t="s">
        <v>25</v>
      </c>
      <c r="F15" s="3" t="s">
        <v>27</v>
      </c>
      <c r="G15" s="3" t="n">
        <v>1</v>
      </c>
      <c r="H15" s="3"/>
      <c r="I15" s="3"/>
      <c r="J15" s="3" t="n">
        <f aca="false">G15*I15</f>
        <v>0</v>
      </c>
      <c r="K15" s="4"/>
    </row>
    <row r="16" customFormat="false" ht="15" hidden="false" customHeight="false" outlineLevel="0" collapsed="false">
      <c r="D16" s="3" t="s">
        <v>28</v>
      </c>
      <c r="E16" s="3" t="s">
        <v>29</v>
      </c>
      <c r="F16" s="3" t="s">
        <v>30</v>
      </c>
      <c r="G16" s="3" t="n">
        <v>350</v>
      </c>
      <c r="H16" s="3"/>
      <c r="I16" s="3" t="n">
        <v>0.008</v>
      </c>
      <c r="J16" s="3" t="n">
        <f aca="false">G16*I16</f>
        <v>2.8</v>
      </c>
      <c r="K16" s="4"/>
    </row>
    <row r="17" customFormat="false" ht="15" hidden="false" customHeight="false" outlineLevel="0" collapsed="false">
      <c r="D17" s="3" t="s">
        <v>28</v>
      </c>
      <c r="E17" s="3" t="s">
        <v>29</v>
      </c>
      <c r="F17" s="3" t="s">
        <v>31</v>
      </c>
      <c r="G17" s="3" t="n">
        <v>350</v>
      </c>
      <c r="H17" s="3"/>
      <c r="I17" s="3" t="n">
        <v>0.002</v>
      </c>
      <c r="J17" s="3" t="n">
        <f aca="false">I17*G17</f>
        <v>0.7</v>
      </c>
      <c r="K17" s="4"/>
    </row>
    <row r="18" customFormat="false" ht="15" hidden="false" customHeight="false" outlineLevel="0" collapsed="false">
      <c r="D18" s="3" t="s">
        <v>28</v>
      </c>
      <c r="E18" s="3" t="s">
        <v>29</v>
      </c>
      <c r="F18" s="3" t="s">
        <v>32</v>
      </c>
      <c r="G18" s="3" t="n">
        <v>350</v>
      </c>
      <c r="H18" s="3"/>
      <c r="I18" s="3" t="n">
        <v>0.007</v>
      </c>
      <c r="J18" s="3" t="n">
        <f aca="false">I18*G18</f>
        <v>2.45</v>
      </c>
      <c r="K18" s="4"/>
    </row>
    <row r="19" customFormat="false" ht="15" hidden="false" customHeight="false" outlineLevel="0" collapsed="false">
      <c r="D19" s="3" t="s">
        <v>28</v>
      </c>
      <c r="E19" s="3" t="s">
        <v>33</v>
      </c>
      <c r="F19" s="3" t="s">
        <v>34</v>
      </c>
      <c r="G19" s="3" t="n">
        <v>200</v>
      </c>
      <c r="H19" s="3"/>
      <c r="I19" s="3" t="n">
        <v>0.0024</v>
      </c>
      <c r="J19" s="3" t="n">
        <f aca="false">I19*G19</f>
        <v>0.48</v>
      </c>
      <c r="K19" s="4"/>
    </row>
    <row r="20" customFormat="false" ht="15" hidden="false" customHeight="false" outlineLevel="0" collapsed="false">
      <c r="D20" s="3" t="s">
        <v>28</v>
      </c>
      <c r="E20" s="3" t="s">
        <v>35</v>
      </c>
      <c r="F20" s="3" t="s">
        <v>36</v>
      </c>
      <c r="G20" s="3" t="n">
        <v>165</v>
      </c>
      <c r="H20" s="3" t="s">
        <v>37</v>
      </c>
      <c r="I20" s="3" t="n">
        <v>11.2</v>
      </c>
      <c r="J20" s="3" t="n">
        <f aca="false">11.2*G20</f>
        <v>1848</v>
      </c>
      <c r="K20" s="4"/>
    </row>
    <row r="21" customFormat="false" ht="15" hidden="false" customHeight="false" outlineLevel="0" collapsed="false">
      <c r="D21" s="3" t="s">
        <v>38</v>
      </c>
      <c r="E21" s="5" t="s">
        <v>39</v>
      </c>
      <c r="F21" s="3" t="s">
        <v>40</v>
      </c>
      <c r="G21" s="3" t="n">
        <v>16</v>
      </c>
      <c r="H21" s="3"/>
      <c r="I21" s="3"/>
      <c r="J21" s="3"/>
      <c r="K21" s="4"/>
    </row>
    <row r="22" customFormat="false" ht="15" hidden="false" customHeight="false" outlineLevel="0" collapsed="false">
      <c r="D22" s="3" t="s">
        <v>38</v>
      </c>
      <c r="E22" s="5" t="s">
        <v>39</v>
      </c>
      <c r="F22" s="3" t="s">
        <v>41</v>
      </c>
      <c r="G22" s="3" t="n">
        <v>12</v>
      </c>
      <c r="H22" s="3"/>
      <c r="I22" s="3"/>
      <c r="J22" s="3"/>
      <c r="K22" s="4"/>
    </row>
    <row r="23" customFormat="false" ht="15" hidden="false" customHeight="false" outlineLevel="0" collapsed="false">
      <c r="A23" s="6" t="s">
        <v>42</v>
      </c>
      <c r="B23" s="7"/>
      <c r="C23" s="8" t="s">
        <v>43</v>
      </c>
      <c r="D23" s="6" t="s">
        <v>44</v>
      </c>
      <c r="E23" s="9" t="s">
        <v>45</v>
      </c>
      <c r="F23" s="6" t="s">
        <v>46</v>
      </c>
      <c r="G23" s="6" t="n">
        <v>1</v>
      </c>
      <c r="H23" s="6"/>
      <c r="I23" s="6"/>
      <c r="J23" s="6"/>
      <c r="K23" s="4"/>
    </row>
    <row r="24" customFormat="false" ht="28.35" hidden="false" customHeight="false" outlineLevel="0" collapsed="false">
      <c r="A24" s="6" t="s">
        <v>42</v>
      </c>
      <c r="B24" s="6"/>
      <c r="C24" s="6"/>
      <c r="D24" s="6" t="s">
        <v>44</v>
      </c>
      <c r="E24" s="10" t="s">
        <v>47</v>
      </c>
      <c r="F24" s="6" t="s">
        <v>48</v>
      </c>
      <c r="G24" s="6" t="n">
        <v>2</v>
      </c>
      <c r="H24" s="6"/>
      <c r="I24" s="6"/>
      <c r="J24" s="6"/>
      <c r="K24" s="4"/>
    </row>
    <row r="25" customFormat="false" ht="15" hidden="false" customHeight="false" outlineLevel="0" collapsed="false">
      <c r="A25" s="6" t="s">
        <v>42</v>
      </c>
      <c r="B25" s="6"/>
      <c r="C25" s="6"/>
      <c r="D25" s="6" t="s">
        <v>44</v>
      </c>
      <c r="E25" s="6"/>
      <c r="F25" s="6" t="s">
        <v>49</v>
      </c>
      <c r="G25" s="11" t="n">
        <v>2</v>
      </c>
      <c r="H25" s="6"/>
      <c r="I25" s="6"/>
      <c r="J25" s="6"/>
      <c r="K25" s="4"/>
    </row>
    <row r="26" customFormat="false" ht="22.5" hidden="false" customHeight="false" outlineLevel="0" collapsed="false">
      <c r="A26" s="6" t="s">
        <v>42</v>
      </c>
      <c r="B26" s="6"/>
      <c r="C26" s="6"/>
      <c r="D26" s="6" t="s">
        <v>44</v>
      </c>
      <c r="E26" s="12" t="s">
        <v>47</v>
      </c>
      <c r="F26" s="6" t="s">
        <v>50</v>
      </c>
      <c r="G26" s="6" t="n">
        <v>3</v>
      </c>
      <c r="H26" s="6"/>
      <c r="I26" s="6" t="n">
        <v>40.26</v>
      </c>
      <c r="J26" s="6" t="n">
        <f aca="false">I26*G26</f>
        <v>120.78</v>
      </c>
      <c r="K26" s="4"/>
    </row>
    <row r="27" customFormat="false" ht="15" hidden="false" customHeight="false" outlineLevel="0" collapsed="false">
      <c r="A27" s="6" t="s">
        <v>42</v>
      </c>
      <c r="B27" s="7"/>
      <c r="C27" s="8" t="s">
        <v>51</v>
      </c>
      <c r="D27" s="6" t="s">
        <v>44</v>
      </c>
      <c r="E27" s="9" t="s">
        <v>45</v>
      </c>
      <c r="F27" s="6" t="s">
        <v>52</v>
      </c>
      <c r="G27" s="6" t="n">
        <v>2</v>
      </c>
      <c r="H27" s="6"/>
      <c r="I27" s="6"/>
      <c r="J27" s="6"/>
      <c r="K27" s="4"/>
    </row>
    <row r="28" customFormat="false" ht="15" hidden="false" customHeight="false" outlineLevel="0" collapsed="false">
      <c r="A28" s="6" t="s">
        <v>42</v>
      </c>
      <c r="B28" s="7"/>
      <c r="C28" s="8" t="s">
        <v>53</v>
      </c>
      <c r="D28" s="6" t="s">
        <v>44</v>
      </c>
      <c r="E28" s="9" t="s">
        <v>45</v>
      </c>
      <c r="F28" s="6" t="s">
        <v>54</v>
      </c>
      <c r="G28" s="6" t="n">
        <v>3</v>
      </c>
      <c r="H28" s="6"/>
      <c r="I28" s="6"/>
      <c r="J28" s="6"/>
      <c r="K28" s="4"/>
    </row>
    <row r="29" customFormat="false" ht="15" hidden="false" customHeight="false" outlineLevel="0" collapsed="false">
      <c r="A29" s="6" t="s">
        <v>42</v>
      </c>
      <c r="B29" s="7"/>
      <c r="C29" s="8" t="s">
        <v>53</v>
      </c>
      <c r="D29" s="6" t="s">
        <v>44</v>
      </c>
      <c r="E29" s="9" t="s">
        <v>45</v>
      </c>
      <c r="F29" s="6" t="s">
        <v>55</v>
      </c>
      <c r="G29" s="6" t="n">
        <v>2</v>
      </c>
      <c r="H29" s="6"/>
      <c r="I29" s="6"/>
      <c r="J29" s="6"/>
      <c r="K29" s="4"/>
    </row>
    <row r="30" customFormat="false" ht="15" hidden="false" customHeight="false" outlineLevel="0" collapsed="false">
      <c r="A30" s="6" t="s">
        <v>42</v>
      </c>
      <c r="B30" s="7"/>
      <c r="C30" s="8" t="s">
        <v>56</v>
      </c>
      <c r="D30" s="6" t="s">
        <v>44</v>
      </c>
      <c r="E30" s="13" t="s">
        <v>45</v>
      </c>
      <c r="F30" s="6" t="s">
        <v>57</v>
      </c>
      <c r="G30" s="6" t="n">
        <v>2</v>
      </c>
      <c r="H30" s="6"/>
      <c r="I30" s="6"/>
      <c r="J30" s="6"/>
      <c r="K30" s="4"/>
    </row>
    <row r="31" customFormat="false" ht="15" hidden="false" customHeight="false" outlineLevel="0" collapsed="false">
      <c r="D31" s="2"/>
      <c r="E31" s="2"/>
      <c r="F31" s="2"/>
      <c r="G31" s="2"/>
      <c r="H31" s="2"/>
      <c r="I31" s="2"/>
      <c r="J31" s="2" t="n">
        <f aca="false">G31*I31</f>
        <v>0</v>
      </c>
    </row>
    <row r="32" customFormat="false" ht="15" hidden="false" customHeight="false" outlineLevel="0" collapsed="false">
      <c r="D32" s="2" t="s">
        <v>58</v>
      </c>
      <c r="E32" s="2" t="s">
        <v>17</v>
      </c>
      <c r="F32" s="2" t="s">
        <v>59</v>
      </c>
      <c r="G32" s="2" t="n">
        <v>18</v>
      </c>
      <c r="H32" s="2"/>
      <c r="I32" s="2" t="n">
        <v>3.42</v>
      </c>
      <c r="J32" s="2" t="n">
        <f aca="false">G32*I32</f>
        <v>61.56</v>
      </c>
      <c r="K32" s="14" t="n">
        <v>4</v>
      </c>
    </row>
    <row r="33" customFormat="false" ht="15" hidden="false" customHeight="false" outlineLevel="0" collapsed="false">
      <c r="D33" s="2" t="s">
        <v>58</v>
      </c>
      <c r="E33" s="2" t="s">
        <v>60</v>
      </c>
      <c r="F33" s="2" t="s">
        <v>12</v>
      </c>
      <c r="G33" s="2" t="n">
        <v>3</v>
      </c>
      <c r="H33" s="2"/>
      <c r="I33" s="2" t="n">
        <f aca="false">89.98+23.2</f>
        <v>113.18</v>
      </c>
      <c r="J33" s="2" t="n">
        <f aca="false">G33*I33</f>
        <v>339.54</v>
      </c>
      <c r="K33" s="14"/>
    </row>
    <row r="34" customFormat="false" ht="15" hidden="false" customHeight="false" outlineLevel="0" collapsed="false">
      <c r="D34" s="2" t="s">
        <v>58</v>
      </c>
      <c r="E34" s="2" t="s">
        <v>61</v>
      </c>
      <c r="F34" s="2" t="s">
        <v>62</v>
      </c>
      <c r="G34" s="2" t="n">
        <v>1</v>
      </c>
      <c r="H34" s="2"/>
      <c r="I34" s="2" t="n">
        <f aca="false">3.75+4</f>
        <v>7.75</v>
      </c>
      <c r="J34" s="2" t="n">
        <f aca="false">G34*I34</f>
        <v>7.75</v>
      </c>
      <c r="K34" s="14"/>
    </row>
    <row r="35" customFormat="false" ht="15" hidden="false" customHeight="false" outlineLevel="0" collapsed="false">
      <c r="D35" s="2" t="s">
        <v>58</v>
      </c>
      <c r="E35" s="2" t="s">
        <v>63</v>
      </c>
      <c r="F35" s="2" t="s">
        <v>16</v>
      </c>
      <c r="G35" s="2" t="n">
        <v>1</v>
      </c>
      <c r="H35" s="2"/>
      <c r="I35" s="2" t="n">
        <f aca="false">3.74+4</f>
        <v>7.74</v>
      </c>
      <c r="J35" s="2" t="n">
        <f aca="false">G35*I35</f>
        <v>7.74</v>
      </c>
      <c r="K35" s="14"/>
    </row>
    <row r="36" customFormat="false" ht="15" hidden="false" customHeight="false" outlineLevel="0" collapsed="false">
      <c r="D36" s="2" t="s">
        <v>58</v>
      </c>
      <c r="E36" s="2" t="s">
        <v>64</v>
      </c>
      <c r="F36" s="2" t="s">
        <v>22</v>
      </c>
      <c r="G36" s="2" t="n">
        <v>16</v>
      </c>
      <c r="H36" s="2"/>
      <c r="I36" s="2" t="n">
        <v>1.47</v>
      </c>
      <c r="J36" s="2" t="n">
        <f aca="false">G36*I36</f>
        <v>23.52</v>
      </c>
      <c r="K36" s="14"/>
    </row>
    <row r="37" customFormat="false" ht="15" hidden="false" customHeight="false" outlineLevel="0" collapsed="false">
      <c r="D37" s="2" t="s">
        <v>58</v>
      </c>
      <c r="E37" s="2" t="s">
        <v>65</v>
      </c>
      <c r="F37" s="2" t="s">
        <v>20</v>
      </c>
      <c r="G37" s="2" t="n">
        <v>1</v>
      </c>
      <c r="H37" s="2"/>
      <c r="I37" s="2" t="n">
        <f aca="false">2.53+2.73</f>
        <v>5.26</v>
      </c>
      <c r="J37" s="2" t="n">
        <f aca="false">G37*I37</f>
        <v>5.26</v>
      </c>
      <c r="K37" s="14"/>
    </row>
    <row r="38" customFormat="false" ht="15" hidden="false" customHeight="false" outlineLevel="0" collapsed="false">
      <c r="D38" s="2" t="s">
        <v>58</v>
      </c>
      <c r="E38" s="2" t="s">
        <v>66</v>
      </c>
      <c r="F38" s="2" t="s">
        <v>67</v>
      </c>
      <c r="G38" s="2" t="n">
        <v>14.93</v>
      </c>
      <c r="H38" s="2" t="s">
        <v>68</v>
      </c>
      <c r="I38" s="2" t="n">
        <v>4.1</v>
      </c>
      <c r="J38" s="2" t="n">
        <f aca="false">G38*I38</f>
        <v>61.213</v>
      </c>
      <c r="K38" s="14"/>
    </row>
    <row r="39" customFormat="false" ht="15" hidden="false" customHeight="false" outlineLevel="0" collapsed="false">
      <c r="D39" s="2" t="s">
        <v>58</v>
      </c>
      <c r="E39" s="2" t="s">
        <v>23</v>
      </c>
      <c r="F39" s="2" t="s">
        <v>69</v>
      </c>
      <c r="G39" s="2" t="n">
        <v>2</v>
      </c>
      <c r="H39" s="2"/>
      <c r="I39" s="2" t="n">
        <v>2.9</v>
      </c>
      <c r="J39" s="2" t="n">
        <f aca="false">G39*I39</f>
        <v>5.8</v>
      </c>
      <c r="K39" s="14"/>
    </row>
    <row r="40" customFormat="false" ht="15" hidden="false" customHeight="false" outlineLevel="0" collapsed="false">
      <c r="D40" s="2" t="s">
        <v>58</v>
      </c>
      <c r="E40" s="2" t="s">
        <v>70</v>
      </c>
      <c r="F40" s="2" t="s">
        <v>71</v>
      </c>
      <c r="G40" s="2" t="n">
        <v>1</v>
      </c>
      <c r="H40" s="2"/>
      <c r="I40" s="2" t="n">
        <f aca="false">15.1+13.9</f>
        <v>29</v>
      </c>
      <c r="J40" s="2" t="n">
        <f aca="false">G40*I40</f>
        <v>29</v>
      </c>
      <c r="K40" s="14"/>
    </row>
    <row r="41" customFormat="false" ht="15" hidden="false" customHeight="false" outlineLevel="0" collapsed="false">
      <c r="D41" s="2" t="s">
        <v>58</v>
      </c>
      <c r="E41" s="2" t="s">
        <v>72</v>
      </c>
      <c r="F41" s="2" t="s">
        <v>73</v>
      </c>
      <c r="G41" s="2" t="n">
        <v>3</v>
      </c>
      <c r="H41" s="2"/>
      <c r="I41" s="2" t="n">
        <f aca="false">27.74+16.7</f>
        <v>44.44</v>
      </c>
      <c r="J41" s="2" t="n">
        <f aca="false">G41*I41</f>
        <v>133.32</v>
      </c>
      <c r="K41" s="14"/>
    </row>
    <row r="42" customFormat="false" ht="15" hidden="false" customHeight="false" outlineLevel="0" collapsed="false">
      <c r="D42" s="2" t="s">
        <v>58</v>
      </c>
      <c r="E42" s="2" t="s">
        <v>60</v>
      </c>
      <c r="F42" s="2" t="s">
        <v>12</v>
      </c>
      <c r="G42" s="2" t="n">
        <v>3</v>
      </c>
      <c r="H42" s="2"/>
      <c r="I42" s="2" t="n">
        <f aca="false">I33</f>
        <v>113.18</v>
      </c>
      <c r="J42" s="2" t="n">
        <f aca="false">G42*I42</f>
        <v>339.54</v>
      </c>
      <c r="K42" s="14"/>
    </row>
    <row r="43" customFormat="false" ht="15" hidden="false" customHeight="false" outlineLevel="0" collapsed="false">
      <c r="D43" s="2" t="s">
        <v>58</v>
      </c>
      <c r="E43" s="2" t="s">
        <v>74</v>
      </c>
      <c r="F43" s="2" t="s">
        <v>14</v>
      </c>
      <c r="G43" s="2" t="n">
        <v>3</v>
      </c>
      <c r="H43" s="2"/>
      <c r="I43" s="2" t="n">
        <f aca="false">27.21+22.13</f>
        <v>49.34</v>
      </c>
      <c r="J43" s="2" t="n">
        <f aca="false">G43*I43</f>
        <v>148.02</v>
      </c>
      <c r="K43" s="14"/>
    </row>
    <row r="44" customFormat="false" ht="15" hidden="false" customHeight="false" outlineLevel="0" collapsed="false">
      <c r="D44" s="2" t="s">
        <v>58</v>
      </c>
      <c r="E44" s="2" t="s">
        <v>75</v>
      </c>
      <c r="F44" s="2" t="s">
        <v>76</v>
      </c>
      <c r="G44" s="2" t="n">
        <v>1</v>
      </c>
      <c r="H44" s="2"/>
      <c r="I44" s="2" t="n">
        <f aca="false">94.7+38.5</f>
        <v>133.2</v>
      </c>
      <c r="J44" s="2" t="n">
        <f aca="false">G44*I44</f>
        <v>133.2</v>
      </c>
      <c r="K44" s="14"/>
    </row>
    <row r="45" customFormat="false" ht="30" hidden="false" customHeight="false" outlineLevel="0" collapsed="false">
      <c r="A45" s="6" t="s">
        <v>42</v>
      </c>
      <c r="B45" s="6"/>
      <c r="C45" s="6"/>
      <c r="D45" s="6" t="s">
        <v>77</v>
      </c>
      <c r="E45" s="10" t="s">
        <v>47</v>
      </c>
      <c r="F45" s="6" t="s">
        <v>48</v>
      </c>
      <c r="G45" s="6" t="n">
        <v>3</v>
      </c>
      <c r="H45" s="6"/>
      <c r="I45" s="6"/>
      <c r="J45" s="6"/>
      <c r="K45" s="14"/>
    </row>
    <row r="46" customFormat="false" ht="15" hidden="false" customHeight="false" outlineLevel="0" collapsed="false">
      <c r="A46" s="6" t="s">
        <v>42</v>
      </c>
      <c r="B46" s="6"/>
      <c r="C46" s="6"/>
      <c r="D46" s="6" t="s">
        <v>77</v>
      </c>
      <c r="E46" s="6" t="s">
        <v>78</v>
      </c>
      <c r="F46" s="6" t="s">
        <v>49</v>
      </c>
      <c r="G46" s="6" t="n">
        <v>3</v>
      </c>
      <c r="H46" s="6"/>
      <c r="I46" s="6"/>
      <c r="J46" s="6"/>
      <c r="K46" s="14"/>
    </row>
    <row r="47" customFormat="false" ht="30" hidden="false" customHeight="false" outlineLevel="0" collapsed="false">
      <c r="A47" s="6" t="s">
        <v>42</v>
      </c>
      <c r="B47" s="6"/>
      <c r="C47" s="6"/>
      <c r="D47" s="6" t="s">
        <v>77</v>
      </c>
      <c r="E47" s="10" t="s">
        <v>47</v>
      </c>
      <c r="F47" s="6" t="s">
        <v>50</v>
      </c>
      <c r="G47" s="6" t="n">
        <v>3</v>
      </c>
      <c r="H47" s="6"/>
      <c r="I47" s="6"/>
      <c r="J47" s="6"/>
      <c r="K47" s="14"/>
    </row>
    <row r="48" customFormat="false" ht="15" hidden="false" customHeight="false" outlineLevel="0" collapsed="false">
      <c r="A48" s="6" t="s">
        <v>42</v>
      </c>
      <c r="B48" s="7"/>
      <c r="C48" s="6" t="s">
        <v>79</v>
      </c>
      <c r="D48" s="6" t="s">
        <v>77</v>
      </c>
      <c r="E48" s="6" t="s">
        <v>45</v>
      </c>
      <c r="F48" s="6" t="s">
        <v>80</v>
      </c>
      <c r="G48" s="6" t="n">
        <v>3</v>
      </c>
      <c r="H48" s="6"/>
      <c r="I48" s="6"/>
      <c r="J48" s="6"/>
      <c r="K48" s="14"/>
    </row>
    <row r="49" customFormat="false" ht="15" hidden="false" customHeight="false" outlineLevel="0" collapsed="false">
      <c r="A49" s="15"/>
      <c r="B49" s="15"/>
      <c r="C49" s="15"/>
      <c r="D49" s="6" t="s">
        <v>81</v>
      </c>
      <c r="E49" s="6"/>
      <c r="F49" s="6" t="s">
        <v>82</v>
      </c>
      <c r="G49" s="6"/>
      <c r="H49" s="6"/>
      <c r="I49" s="6"/>
      <c r="J49" s="6"/>
      <c r="K49" s="14"/>
    </row>
    <row r="50" customFormat="false" ht="15" hidden="false" customHeight="false" outlineLevel="0" collapsed="false">
      <c r="A50" s="15"/>
      <c r="B50" s="15"/>
      <c r="C50" s="15"/>
      <c r="D50" s="6" t="s">
        <v>81</v>
      </c>
      <c r="E50" s="6"/>
      <c r="F50" s="6" t="s">
        <v>83</v>
      </c>
      <c r="G50" s="6"/>
      <c r="H50" s="6"/>
      <c r="I50" s="6"/>
      <c r="J50" s="6"/>
      <c r="K50" s="14"/>
    </row>
    <row r="51" customFormat="false" ht="15" hidden="false" customHeight="false" outlineLevel="0" collapsed="false">
      <c r="D51" s="6" t="s">
        <v>77</v>
      </c>
      <c r="E51" s="5" t="s">
        <v>39</v>
      </c>
      <c r="F51" s="6" t="s">
        <v>84</v>
      </c>
      <c r="G51" s="6" t="n">
        <v>12</v>
      </c>
      <c r="H51" s="6"/>
      <c r="I51" s="6"/>
      <c r="J51" s="6"/>
      <c r="K51" s="14"/>
    </row>
    <row r="52" customFormat="false" ht="15" hidden="false" customHeight="false" outlineLevel="0" collapsed="false">
      <c r="D52" s="6" t="s">
        <v>77</v>
      </c>
      <c r="E52" s="5" t="s">
        <v>39</v>
      </c>
      <c r="F52" s="6" t="s">
        <v>85</v>
      </c>
      <c r="G52" s="6" t="n">
        <v>4</v>
      </c>
      <c r="H52" s="6"/>
      <c r="I52" s="6"/>
      <c r="J52" s="6"/>
      <c r="K52" s="14"/>
    </row>
    <row r="53" customFormat="false" ht="15" hidden="false" customHeight="false" outlineLevel="0" collapsed="false">
      <c r="D53" s="6" t="s">
        <v>86</v>
      </c>
      <c r="E53" s="6"/>
      <c r="F53" s="6" t="s">
        <v>87</v>
      </c>
      <c r="G53" s="6" t="n">
        <v>1</v>
      </c>
      <c r="H53" s="6"/>
      <c r="I53" s="6"/>
      <c r="J53" s="6"/>
      <c r="K53" s="14"/>
    </row>
    <row r="54" customFormat="false" ht="15" hidden="false" customHeight="false" outlineLevel="0" collapsed="false">
      <c r="D54" s="6" t="s">
        <v>88</v>
      </c>
      <c r="E54" s="6" t="s">
        <v>29</v>
      </c>
      <c r="F54" s="6" t="s">
        <v>30</v>
      </c>
      <c r="G54" s="6" t="n">
        <v>290</v>
      </c>
      <c r="H54" s="6"/>
      <c r="I54" s="6" t="n">
        <v>0.008</v>
      </c>
      <c r="J54" s="6" t="n">
        <f aca="false">I54*G54</f>
        <v>2.32</v>
      </c>
      <c r="K54" s="14"/>
    </row>
    <row r="55" customFormat="false" ht="15" hidden="false" customHeight="false" outlineLevel="0" collapsed="false">
      <c r="D55" s="6" t="s">
        <v>88</v>
      </c>
      <c r="E55" s="6" t="s">
        <v>29</v>
      </c>
      <c r="F55" s="6" t="s">
        <v>31</v>
      </c>
      <c r="G55" s="6" t="n">
        <v>290</v>
      </c>
      <c r="H55" s="6"/>
      <c r="I55" s="6" t="n">
        <v>0.002</v>
      </c>
      <c r="J55" s="6" t="n">
        <f aca="false">I55*G55</f>
        <v>0.58</v>
      </c>
      <c r="K55" s="14"/>
    </row>
    <row r="56" customFormat="false" ht="15" hidden="false" customHeight="false" outlineLevel="0" collapsed="false">
      <c r="D56" s="6" t="s">
        <v>88</v>
      </c>
      <c r="E56" s="6" t="s">
        <v>29</v>
      </c>
      <c r="F56" s="6" t="s">
        <v>32</v>
      </c>
      <c r="G56" s="6" t="n">
        <v>290</v>
      </c>
      <c r="H56" s="6"/>
      <c r="I56" s="6" t="n">
        <v>0.007</v>
      </c>
      <c r="J56" s="6" t="n">
        <f aca="false">I56*G56</f>
        <v>2.03</v>
      </c>
      <c r="K56" s="14"/>
    </row>
    <row r="57" customFormat="false" ht="15" hidden="false" customHeight="false" outlineLevel="0" collapsed="false">
      <c r="D57" s="6" t="s">
        <v>88</v>
      </c>
      <c r="E57" s="6" t="s">
        <v>33</v>
      </c>
      <c r="F57" s="6" t="s">
        <v>34</v>
      </c>
      <c r="G57" s="6" t="n">
        <v>215</v>
      </c>
      <c r="H57" s="6"/>
      <c r="I57" s="6" t="n">
        <v>0.0024</v>
      </c>
      <c r="J57" s="6" t="n">
        <f aca="false">I57*G57</f>
        <v>0.516</v>
      </c>
      <c r="K57" s="14"/>
    </row>
    <row r="58" customFormat="false" ht="15" hidden="false" customHeight="false" outlineLevel="0" collapsed="false">
      <c r="D58" s="6" t="s">
        <v>88</v>
      </c>
      <c r="E58" s="6" t="s">
        <v>35</v>
      </c>
      <c r="F58" s="6" t="s">
        <v>36</v>
      </c>
      <c r="G58" s="6" t="n">
        <v>85</v>
      </c>
      <c r="H58" s="6" t="s">
        <v>37</v>
      </c>
      <c r="I58" s="6" t="n">
        <v>11.2</v>
      </c>
      <c r="J58" s="6" t="n">
        <f aca="false">I58*G58</f>
        <v>952</v>
      </c>
      <c r="K58" s="14"/>
    </row>
    <row r="59" customFormat="false" ht="15" hidden="false" customHeight="false" outlineLevel="0" collapsed="false">
      <c r="D59" s="2"/>
      <c r="E59" s="2"/>
      <c r="F59" s="2"/>
      <c r="G59" s="2"/>
      <c r="H59" s="2"/>
      <c r="I59" s="2"/>
      <c r="J59" s="2" t="n">
        <f aca="false">G59*I59</f>
        <v>0</v>
      </c>
    </row>
    <row r="60" customFormat="false" ht="15" hidden="false" customHeight="false" outlineLevel="0" collapsed="false">
      <c r="A60" s="6" t="s">
        <v>42</v>
      </c>
      <c r="B60" s="7"/>
      <c r="C60" s="16" t="s">
        <v>89</v>
      </c>
      <c r="D60" s="6" t="s">
        <v>90</v>
      </c>
      <c r="E60" s="17" t="s">
        <v>45</v>
      </c>
      <c r="F60" s="6" t="s">
        <v>48</v>
      </c>
      <c r="G60" s="6" t="n">
        <v>1</v>
      </c>
      <c r="H60" s="6"/>
      <c r="I60" s="6"/>
      <c r="J60" s="6"/>
      <c r="K60" s="18" t="n">
        <v>5</v>
      </c>
    </row>
    <row r="61" customFormat="false" ht="15" hidden="false" customHeight="false" outlineLevel="0" collapsed="false">
      <c r="A61" s="6" t="s">
        <v>42</v>
      </c>
      <c r="B61" s="6"/>
      <c r="C61" s="6"/>
      <c r="D61" s="6" t="s">
        <v>90</v>
      </c>
      <c r="E61" s="17" t="s">
        <v>45</v>
      </c>
      <c r="F61" s="6" t="s">
        <v>49</v>
      </c>
      <c r="G61" s="6" t="n">
        <v>1</v>
      </c>
      <c r="H61" s="6"/>
      <c r="I61" s="6"/>
      <c r="J61" s="6"/>
      <c r="K61" s="18"/>
    </row>
    <row r="62" customFormat="false" ht="15" hidden="false" customHeight="false" outlineLevel="0" collapsed="false">
      <c r="A62" s="6" t="s">
        <v>42</v>
      </c>
      <c r="B62" s="6"/>
      <c r="C62" s="6"/>
      <c r="D62" s="6" t="s">
        <v>90</v>
      </c>
      <c r="E62" s="17" t="s">
        <v>45</v>
      </c>
      <c r="F62" s="6" t="s">
        <v>50</v>
      </c>
      <c r="G62" s="6" t="n">
        <v>2</v>
      </c>
      <c r="H62" s="6"/>
      <c r="I62" s="6"/>
      <c r="J62" s="6"/>
      <c r="K62" s="18"/>
    </row>
    <row r="63" customFormat="false" ht="15" hidden="false" customHeight="false" outlineLevel="0" collapsed="false">
      <c r="A63" s="6" t="s">
        <v>42</v>
      </c>
      <c r="B63" s="6"/>
      <c r="C63" s="6"/>
      <c r="D63" s="6" t="s">
        <v>90</v>
      </c>
      <c r="E63" s="17" t="s">
        <v>45</v>
      </c>
      <c r="F63" s="6" t="s">
        <v>91</v>
      </c>
      <c r="G63" s="6" t="n">
        <v>1</v>
      </c>
      <c r="H63" s="6"/>
      <c r="I63" s="6"/>
      <c r="J63" s="6"/>
      <c r="K63" s="18"/>
    </row>
    <row r="64" customFormat="false" ht="15" hidden="false" customHeight="false" outlineLevel="0" collapsed="false">
      <c r="A64" s="6" t="s">
        <v>42</v>
      </c>
      <c r="B64" s="6"/>
      <c r="C64" s="6"/>
      <c r="D64" s="6" t="s">
        <v>90</v>
      </c>
      <c r="E64" s="17" t="s">
        <v>45</v>
      </c>
      <c r="F64" s="6" t="s">
        <v>92</v>
      </c>
      <c r="G64" s="6" t="n">
        <v>1</v>
      </c>
      <c r="H64" s="6"/>
      <c r="I64" s="6"/>
      <c r="J64" s="6"/>
      <c r="K64" s="18"/>
    </row>
    <row r="65" customFormat="false" ht="15" hidden="false" customHeight="false" outlineLevel="0" collapsed="false">
      <c r="A65" s="6" t="s">
        <v>42</v>
      </c>
      <c r="B65" s="7"/>
      <c r="C65" s="16" t="s">
        <v>93</v>
      </c>
      <c r="D65" s="6" t="s">
        <v>90</v>
      </c>
      <c r="E65" s="17" t="s">
        <v>45</v>
      </c>
      <c r="F65" s="6" t="s">
        <v>94</v>
      </c>
      <c r="G65" s="6" t="n">
        <v>1</v>
      </c>
      <c r="H65" s="6"/>
      <c r="I65" s="6"/>
      <c r="J65" s="6"/>
      <c r="K65" s="18"/>
    </row>
    <row r="66" customFormat="false" ht="15" hidden="false" customHeight="false" outlineLevel="0" collapsed="false">
      <c r="D66" s="2"/>
      <c r="E66" s="2"/>
      <c r="F66" s="2"/>
      <c r="G66" s="2"/>
      <c r="H66" s="2"/>
      <c r="I66" s="2"/>
      <c r="J66" s="2"/>
      <c r="K66" s="18"/>
    </row>
    <row r="67" customFormat="false" ht="15" hidden="false" customHeight="false" outlineLevel="0" collapsed="false">
      <c r="D67" s="2" t="s">
        <v>95</v>
      </c>
      <c r="E67" s="2" t="s">
        <v>96</v>
      </c>
      <c r="F67" s="2" t="s">
        <v>97</v>
      </c>
      <c r="G67" s="2"/>
      <c r="H67" s="2"/>
      <c r="I67" s="2" t="n">
        <v>9.4</v>
      </c>
      <c r="J67" s="2" t="n">
        <f aca="false">G67*I67</f>
        <v>0</v>
      </c>
      <c r="K67" s="18"/>
    </row>
    <row r="68" customFormat="false" ht="15" hidden="false" customHeight="false" outlineLevel="0" collapsed="false">
      <c r="D68" s="2" t="s">
        <v>95</v>
      </c>
      <c r="E68" s="2" t="s">
        <v>98</v>
      </c>
      <c r="F68" s="2" t="s">
        <v>73</v>
      </c>
      <c r="G68" s="2" t="n">
        <v>2</v>
      </c>
      <c r="H68" s="2"/>
      <c r="I68" s="2" t="n">
        <f aca="false">11.1</f>
        <v>11.1</v>
      </c>
      <c r="J68" s="2" t="n">
        <f aca="false">G68*I68</f>
        <v>22.2</v>
      </c>
      <c r="K68" s="18"/>
    </row>
    <row r="69" customFormat="false" ht="15" hidden="false" customHeight="false" outlineLevel="0" collapsed="false">
      <c r="D69" s="2" t="s">
        <v>95</v>
      </c>
      <c r="E69" s="2" t="s">
        <v>99</v>
      </c>
      <c r="F69" s="2" t="s">
        <v>12</v>
      </c>
      <c r="G69" s="2" t="n">
        <v>1</v>
      </c>
      <c r="H69" s="2"/>
      <c r="I69" s="2" t="n">
        <f aca="false">16.7</f>
        <v>16.7</v>
      </c>
      <c r="J69" s="2" t="n">
        <f aca="false">G69*I69</f>
        <v>16.7</v>
      </c>
      <c r="K69" s="18"/>
    </row>
    <row r="70" customFormat="false" ht="15" hidden="false" customHeight="false" outlineLevel="0" collapsed="false">
      <c r="D70" s="2" t="s">
        <v>95</v>
      </c>
      <c r="E70" s="2" t="s">
        <v>100</v>
      </c>
      <c r="F70" s="2" t="s">
        <v>101</v>
      </c>
      <c r="G70" s="2" t="n">
        <v>16</v>
      </c>
      <c r="H70" s="2" t="s">
        <v>68</v>
      </c>
      <c r="I70" s="2" t="n">
        <v>8.5</v>
      </c>
      <c r="J70" s="2" t="n">
        <f aca="false">G70*I70</f>
        <v>136</v>
      </c>
      <c r="K70" s="18"/>
    </row>
    <row r="71" customFormat="false" ht="15" hidden="false" customHeight="false" outlineLevel="0" collapsed="false">
      <c r="D71" s="2" t="s">
        <v>95</v>
      </c>
      <c r="E71" s="2" t="s">
        <v>102</v>
      </c>
      <c r="F71" s="2" t="s">
        <v>20</v>
      </c>
      <c r="G71" s="2" t="n">
        <v>1</v>
      </c>
      <c r="H71" s="2"/>
      <c r="I71" s="2" t="n">
        <f aca="false">27.76</f>
        <v>27.76</v>
      </c>
      <c r="J71" s="2" t="n">
        <f aca="false">G71*I71</f>
        <v>27.76</v>
      </c>
      <c r="K71" s="18"/>
    </row>
    <row r="72" customFormat="false" ht="15" hidden="false" customHeight="false" outlineLevel="0" collapsed="false">
      <c r="D72" s="2"/>
      <c r="E72" s="2"/>
      <c r="F72" s="2"/>
      <c r="G72" s="2"/>
      <c r="H72" s="2"/>
      <c r="I72" s="2"/>
      <c r="J72" s="2" t="n">
        <f aca="false">G72*I72</f>
        <v>0</v>
      </c>
    </row>
    <row r="73" customFormat="false" ht="15" hidden="false" customHeight="false" outlineLevel="0" collapsed="false">
      <c r="A73" s="6" t="s">
        <v>42</v>
      </c>
      <c r="B73" s="7"/>
      <c r="C73" s="6" t="s">
        <v>103</v>
      </c>
      <c r="D73" s="6" t="s">
        <v>104</v>
      </c>
      <c r="E73" s="17" t="s">
        <v>45</v>
      </c>
      <c r="F73" s="6" t="s">
        <v>48</v>
      </c>
      <c r="G73" s="6" t="n">
        <v>1</v>
      </c>
      <c r="H73" s="6"/>
      <c r="I73" s="6"/>
      <c r="J73" s="6"/>
      <c r="K73" s="19" t="n">
        <v>2</v>
      </c>
    </row>
    <row r="74" customFormat="false" ht="15" hidden="false" customHeight="false" outlineLevel="0" collapsed="false">
      <c r="A74" s="6" t="s">
        <v>42</v>
      </c>
      <c r="B74" s="7"/>
      <c r="C74" s="6" t="s">
        <v>105</v>
      </c>
      <c r="D74" s="6" t="s">
        <v>104</v>
      </c>
      <c r="E74" s="17" t="s">
        <v>45</v>
      </c>
      <c r="F74" s="6" t="s">
        <v>49</v>
      </c>
      <c r="G74" s="6" t="n">
        <v>1</v>
      </c>
      <c r="H74" s="6"/>
      <c r="I74" s="6"/>
      <c r="J74" s="6"/>
      <c r="K74" s="19"/>
    </row>
    <row r="75" customFormat="false" ht="30" hidden="false" customHeight="false" outlineLevel="0" collapsed="false">
      <c r="A75" s="6" t="s">
        <v>42</v>
      </c>
      <c r="B75" s="6"/>
      <c r="C75" s="6"/>
      <c r="D75" s="6" t="s">
        <v>104</v>
      </c>
      <c r="E75" s="10" t="s">
        <v>106</v>
      </c>
      <c r="F75" s="6" t="s">
        <v>50</v>
      </c>
      <c r="G75" s="6" t="n">
        <v>336</v>
      </c>
      <c r="H75" s="6"/>
      <c r="I75" s="6"/>
      <c r="J75" s="6"/>
      <c r="K75" s="19"/>
    </row>
    <row r="76" customFormat="false" ht="15" hidden="false" customHeight="false" outlineLevel="0" collapsed="false">
      <c r="D76" s="2"/>
      <c r="E76" s="2"/>
      <c r="F76" s="2"/>
      <c r="G76" s="2"/>
      <c r="H76" s="2"/>
      <c r="I76" s="2"/>
      <c r="J76" s="2"/>
    </row>
    <row r="77" customFormat="false" ht="15" hidden="false" customHeight="false" outlineLevel="0" collapsed="false">
      <c r="D77" s="2" t="s">
        <v>107</v>
      </c>
      <c r="E77" s="2" t="s">
        <v>17</v>
      </c>
      <c r="F77" s="2" t="s">
        <v>108</v>
      </c>
      <c r="G77" s="6" t="n">
        <v>72</v>
      </c>
      <c r="H77" s="2"/>
      <c r="I77" s="2" t="n">
        <v>16.71</v>
      </c>
      <c r="J77" s="2" t="n">
        <f aca="false">G77*I77</f>
        <v>1203.12</v>
      </c>
      <c r="K77" s="18" t="n">
        <v>5</v>
      </c>
    </row>
    <row r="78" customFormat="false" ht="15" hidden="false" customHeight="false" outlineLevel="0" collapsed="false">
      <c r="D78" s="2" t="s">
        <v>107</v>
      </c>
      <c r="E78" s="2" t="s">
        <v>17</v>
      </c>
      <c r="F78" s="2" t="s">
        <v>109</v>
      </c>
      <c r="G78" s="6" t="n">
        <v>32</v>
      </c>
      <c r="H78" s="2"/>
      <c r="I78" s="2" t="n">
        <v>6.77</v>
      </c>
      <c r="J78" s="2" t="n">
        <f aca="false">G78*I78</f>
        <v>216.64</v>
      </c>
      <c r="K78" s="18"/>
    </row>
    <row r="79" customFormat="false" ht="15" hidden="false" customHeight="false" outlineLevel="0" collapsed="false">
      <c r="D79" s="2" t="s">
        <v>107</v>
      </c>
      <c r="E79" s="2" t="s">
        <v>110</v>
      </c>
      <c r="F79" s="2" t="s">
        <v>111</v>
      </c>
      <c r="G79" s="6" t="n">
        <v>14</v>
      </c>
      <c r="H79" s="2"/>
      <c r="I79" s="2" t="n">
        <v>7.4</v>
      </c>
      <c r="J79" s="2" t="n">
        <f aca="false">G79*I79</f>
        <v>103.6</v>
      </c>
      <c r="K79" s="18"/>
    </row>
    <row r="80" customFormat="false" ht="15" hidden="false" customHeight="false" outlineLevel="0" collapsed="false">
      <c r="D80" s="2" t="s">
        <v>107</v>
      </c>
      <c r="E80" s="2" t="s">
        <v>110</v>
      </c>
      <c r="F80" s="2" t="s">
        <v>112</v>
      </c>
      <c r="G80" s="6" t="n">
        <v>36</v>
      </c>
      <c r="H80" s="2"/>
      <c r="I80" s="2" t="n">
        <v>7.4</v>
      </c>
      <c r="J80" s="2" t="n">
        <f aca="false">G80*I80</f>
        <v>266.4</v>
      </c>
      <c r="K80" s="18"/>
    </row>
    <row r="81" customFormat="false" ht="15" hidden="false" customHeight="false" outlineLevel="0" collapsed="false">
      <c r="D81" s="2"/>
      <c r="E81" s="2"/>
      <c r="F81" s="2"/>
      <c r="G81" s="2"/>
      <c r="H81" s="2"/>
      <c r="I81" s="2"/>
      <c r="J81" s="2" t="n">
        <f aca="false">G81*I81</f>
        <v>0</v>
      </c>
    </row>
    <row r="82" customFormat="false" ht="15" hidden="false" customHeight="false" outlineLevel="0" collapsed="false">
      <c r="D82" s="2" t="s">
        <v>113</v>
      </c>
      <c r="E82" s="2" t="s">
        <v>114</v>
      </c>
      <c r="F82" s="2" t="s">
        <v>115</v>
      </c>
      <c r="G82" s="2" t="n">
        <v>3.8</v>
      </c>
      <c r="H82" s="2" t="s">
        <v>116</v>
      </c>
      <c r="I82" s="2" t="n">
        <v>4.2</v>
      </c>
      <c r="J82" s="2" t="n">
        <f aca="false">G82*I82</f>
        <v>15.96</v>
      </c>
      <c r="K82" s="20" t="n">
        <v>3</v>
      </c>
    </row>
    <row r="83" customFormat="false" ht="15" hidden="false" customHeight="false" outlineLevel="0" collapsed="false">
      <c r="D83" s="2" t="s">
        <v>113</v>
      </c>
      <c r="E83" s="2" t="s">
        <v>17</v>
      </c>
      <c r="F83" s="2" t="s">
        <v>18</v>
      </c>
      <c r="G83" s="2" t="n">
        <v>18</v>
      </c>
      <c r="H83" s="2"/>
      <c r="I83" s="2" t="n">
        <v>3.42</v>
      </c>
      <c r="J83" s="2" t="n">
        <f aca="false">G83*I83</f>
        <v>61.56</v>
      </c>
      <c r="K83" s="20"/>
    </row>
    <row r="84" customFormat="false" ht="15" hidden="false" customHeight="false" outlineLevel="0" collapsed="false">
      <c r="D84" s="2" t="s">
        <v>113</v>
      </c>
      <c r="E84" s="2" t="s">
        <v>117</v>
      </c>
      <c r="F84" s="2" t="s">
        <v>118</v>
      </c>
      <c r="G84" s="2" t="n">
        <v>3</v>
      </c>
      <c r="H84" s="2"/>
      <c r="I84" s="2" t="n">
        <f aca="false">47.56+25</f>
        <v>72.56</v>
      </c>
      <c r="J84" s="2" t="n">
        <f aca="false">G84*I84</f>
        <v>217.68</v>
      </c>
      <c r="K84" s="20"/>
    </row>
    <row r="85" customFormat="false" ht="15" hidden="false" customHeight="false" outlineLevel="0" collapsed="false">
      <c r="D85" s="2" t="s">
        <v>113</v>
      </c>
      <c r="E85" s="2" t="s">
        <v>119</v>
      </c>
      <c r="F85" s="2" t="s">
        <v>16</v>
      </c>
      <c r="G85" s="2" t="n">
        <v>1</v>
      </c>
      <c r="H85" s="2"/>
      <c r="I85" s="2" t="n">
        <f aca="false">1.06+1.4</f>
        <v>2.46</v>
      </c>
      <c r="J85" s="2" t="n">
        <f aca="false">G85*I85</f>
        <v>2.46</v>
      </c>
      <c r="K85" s="20"/>
    </row>
    <row r="86" customFormat="false" ht="15" hidden="false" customHeight="false" outlineLevel="0" collapsed="false">
      <c r="D86" s="2" t="s">
        <v>113</v>
      </c>
      <c r="E86" s="2" t="s">
        <v>120</v>
      </c>
      <c r="F86" s="2" t="s">
        <v>121</v>
      </c>
      <c r="G86" s="2" t="n">
        <v>6</v>
      </c>
      <c r="H86" s="2"/>
      <c r="I86" s="2" t="n">
        <v>27</v>
      </c>
      <c r="J86" s="2" t="n">
        <f aca="false">G86*I86</f>
        <v>162</v>
      </c>
      <c r="K86" s="20"/>
    </row>
    <row r="87" customFormat="false" ht="15" hidden="false" customHeight="false" outlineLevel="0" collapsed="false">
      <c r="D87" s="2" t="s">
        <v>113</v>
      </c>
      <c r="E87" s="2" t="s">
        <v>122</v>
      </c>
      <c r="F87" s="2" t="s">
        <v>123</v>
      </c>
      <c r="G87" s="2" t="n">
        <v>7</v>
      </c>
      <c r="H87" s="2"/>
      <c r="I87" s="2" t="n">
        <v>23.2</v>
      </c>
      <c r="J87" s="2" t="n">
        <f aca="false">G87*I87</f>
        <v>162.4</v>
      </c>
      <c r="K87" s="20"/>
    </row>
    <row r="88" customFormat="false" ht="15" hidden="false" customHeight="false" outlineLevel="0" collapsed="false">
      <c r="D88" s="2" t="s">
        <v>113</v>
      </c>
      <c r="E88" s="2" t="s">
        <v>124</v>
      </c>
      <c r="F88" s="2" t="s">
        <v>125</v>
      </c>
      <c r="G88" s="2" t="n">
        <v>2</v>
      </c>
      <c r="H88" s="2"/>
      <c r="I88" s="2" t="n">
        <v>7</v>
      </c>
      <c r="J88" s="2" t="n">
        <f aca="false">G88*I88</f>
        <v>14</v>
      </c>
      <c r="K88" s="20"/>
    </row>
    <row r="89" customFormat="false" ht="15" hidden="false" customHeight="false" outlineLevel="0" collapsed="false">
      <c r="D89" s="2" t="s">
        <v>113</v>
      </c>
      <c r="E89" s="2" t="s">
        <v>126</v>
      </c>
      <c r="F89" s="2" t="s">
        <v>127</v>
      </c>
      <c r="G89" s="2" t="n">
        <v>4</v>
      </c>
      <c r="H89" s="2"/>
      <c r="I89" s="2" t="n">
        <v>24.9</v>
      </c>
      <c r="J89" s="2" t="n">
        <f aca="false">G89*I89</f>
        <v>99.6</v>
      </c>
      <c r="K89" s="20"/>
    </row>
    <row r="90" customFormat="false" ht="15" hidden="false" customHeight="false" outlineLevel="0" collapsed="false">
      <c r="D90" s="2" t="s">
        <v>113</v>
      </c>
      <c r="E90" s="2" t="s">
        <v>128</v>
      </c>
      <c r="F90" s="2" t="s">
        <v>12</v>
      </c>
      <c r="G90" s="2" t="n">
        <v>1</v>
      </c>
      <c r="H90" s="2"/>
      <c r="I90" s="2" t="n">
        <f aca="false">68.11+29</f>
        <v>97.11</v>
      </c>
      <c r="J90" s="2" t="n">
        <f aca="false">G90*I90</f>
        <v>97.11</v>
      </c>
      <c r="K90" s="20"/>
    </row>
    <row r="91" customFormat="false" ht="15" hidden="false" customHeight="false" outlineLevel="0" collapsed="false">
      <c r="D91" s="2" t="s">
        <v>113</v>
      </c>
      <c r="E91" s="2" t="s">
        <v>17</v>
      </c>
      <c r="F91" s="2" t="s">
        <v>18</v>
      </c>
      <c r="G91" s="2" t="n">
        <v>14</v>
      </c>
      <c r="H91" s="2"/>
      <c r="I91" s="2" t="n">
        <v>3.42</v>
      </c>
      <c r="J91" s="2" t="n">
        <f aca="false">G91*I91</f>
        <v>47.88</v>
      </c>
      <c r="K91" s="20"/>
    </row>
    <row r="92" customFormat="false" ht="15" hidden="false" customHeight="false" outlineLevel="0" collapsed="false">
      <c r="D92" s="2" t="s">
        <v>113</v>
      </c>
      <c r="E92" s="2" t="s">
        <v>129</v>
      </c>
      <c r="F92" s="2" t="s">
        <v>73</v>
      </c>
      <c r="G92" s="2" t="n">
        <v>34.5</v>
      </c>
      <c r="H92" s="2"/>
      <c r="I92" s="2" t="n">
        <v>8.25</v>
      </c>
      <c r="J92" s="2" t="n">
        <f aca="false">G92*I92</f>
        <v>284.625</v>
      </c>
      <c r="K92" s="20"/>
    </row>
    <row r="93" customFormat="false" ht="15" hidden="false" customHeight="false" outlineLevel="0" collapsed="false">
      <c r="D93" s="2" t="s">
        <v>113</v>
      </c>
      <c r="E93" s="2" t="s">
        <v>129</v>
      </c>
      <c r="F93" s="2" t="s">
        <v>73</v>
      </c>
      <c r="G93" s="2" t="n">
        <v>8.7</v>
      </c>
      <c r="H93" s="2"/>
      <c r="I93" s="2" t="n">
        <v>8.25</v>
      </c>
      <c r="J93" s="2" t="n">
        <f aca="false">G93*I93</f>
        <v>71.775</v>
      </c>
      <c r="K93" s="20"/>
    </row>
    <row r="94" customFormat="false" ht="15" hidden="false" customHeight="false" outlineLevel="0" collapsed="false">
      <c r="D94" s="2" t="s">
        <v>113</v>
      </c>
      <c r="E94" s="2" t="s">
        <v>124</v>
      </c>
      <c r="F94" s="2" t="s">
        <v>125</v>
      </c>
      <c r="G94" s="2" t="n">
        <v>2</v>
      </c>
      <c r="H94" s="2"/>
      <c r="I94" s="2" t="n">
        <v>7</v>
      </c>
      <c r="J94" s="2" t="n">
        <f aca="false">G94*I94</f>
        <v>14</v>
      </c>
      <c r="K94" s="20"/>
    </row>
    <row r="95" customFormat="false" ht="15" hidden="false" customHeight="false" outlineLevel="0" collapsed="false">
      <c r="D95" s="2" t="s">
        <v>113</v>
      </c>
      <c r="E95" s="2" t="s">
        <v>129</v>
      </c>
      <c r="F95" s="2" t="s">
        <v>73</v>
      </c>
      <c r="G95" s="2" t="n">
        <v>8.7</v>
      </c>
      <c r="H95" s="2"/>
      <c r="I95" s="2" t="n">
        <v>8.25</v>
      </c>
      <c r="J95" s="2" t="n">
        <f aca="false">G95*I95</f>
        <v>71.775</v>
      </c>
      <c r="K95" s="20"/>
    </row>
    <row r="96" customFormat="false" ht="15" hidden="false" customHeight="false" outlineLevel="0" collapsed="false">
      <c r="D96" s="2" t="s">
        <v>113</v>
      </c>
      <c r="E96" s="2" t="s">
        <v>124</v>
      </c>
      <c r="F96" s="2" t="s">
        <v>125</v>
      </c>
      <c r="G96" s="2" t="n">
        <v>2</v>
      </c>
      <c r="H96" s="2"/>
      <c r="I96" s="2" t="n">
        <v>7</v>
      </c>
      <c r="J96" s="2" t="n">
        <f aca="false">G96*I96</f>
        <v>14</v>
      </c>
      <c r="K96" s="20"/>
    </row>
    <row r="97" customFormat="false" ht="15" hidden="false" customHeight="false" outlineLevel="0" collapsed="false">
      <c r="D97" s="6" t="s">
        <v>130</v>
      </c>
      <c r="E97" s="5" t="s">
        <v>39</v>
      </c>
      <c r="F97" s="6" t="s">
        <v>131</v>
      </c>
      <c r="G97" s="6" t="n">
        <v>12</v>
      </c>
      <c r="H97" s="6"/>
      <c r="I97" s="6"/>
      <c r="J97" s="6"/>
      <c r="K97" s="20"/>
    </row>
    <row r="98" customFormat="false" ht="15" hidden="false" customHeight="false" outlineLevel="0" collapsed="false">
      <c r="D98" s="6" t="s">
        <v>130</v>
      </c>
      <c r="E98" s="6" t="s">
        <v>132</v>
      </c>
      <c r="F98" s="6" t="s">
        <v>133</v>
      </c>
      <c r="G98" s="6" t="n">
        <v>0.8</v>
      </c>
      <c r="H98" s="6"/>
      <c r="I98" s="6"/>
      <c r="J98" s="6"/>
      <c r="K98" s="20"/>
    </row>
    <row r="99" customFormat="false" ht="15" hidden="false" customHeight="false" outlineLevel="0" collapsed="false">
      <c r="D99" s="6" t="s">
        <v>134</v>
      </c>
      <c r="E99" s="6"/>
      <c r="F99" s="6" t="s">
        <v>135</v>
      </c>
      <c r="G99" s="6"/>
      <c r="H99" s="6"/>
      <c r="I99" s="6"/>
      <c r="J99" s="6"/>
      <c r="K99" s="20"/>
    </row>
    <row r="100" customFormat="false" ht="15" hidden="false" customHeight="false" outlineLevel="0" collapsed="false">
      <c r="D100" s="6" t="s">
        <v>134</v>
      </c>
      <c r="E100" s="6" t="s">
        <v>132</v>
      </c>
      <c r="F100" s="6" t="s">
        <v>133</v>
      </c>
      <c r="G100" s="6" t="n">
        <v>0.49</v>
      </c>
      <c r="H100" s="6"/>
      <c r="I100" s="6"/>
      <c r="J100" s="6"/>
      <c r="K100" s="20"/>
    </row>
    <row r="101" customFormat="false" ht="15" hidden="false" customHeight="false" outlineLevel="0" collapsed="false">
      <c r="D101" s="6" t="s">
        <v>134</v>
      </c>
      <c r="E101" s="6" t="s">
        <v>129</v>
      </c>
      <c r="F101" s="6" t="s">
        <v>73</v>
      </c>
      <c r="G101" s="6" t="n">
        <v>2.8</v>
      </c>
      <c r="H101" s="6"/>
      <c r="I101" s="6"/>
      <c r="J101" s="6"/>
      <c r="K101" s="20"/>
    </row>
    <row r="102" customFormat="false" ht="15" hidden="false" customHeight="false" outlineLevel="0" collapsed="false">
      <c r="D102" s="6" t="s">
        <v>134</v>
      </c>
      <c r="E102" s="6" t="s">
        <v>136</v>
      </c>
      <c r="F102" s="6" t="s">
        <v>137</v>
      </c>
      <c r="G102" s="6" t="n">
        <v>30</v>
      </c>
      <c r="H102" s="6"/>
      <c r="I102" s="6"/>
      <c r="J102" s="6"/>
      <c r="K102" s="20"/>
    </row>
    <row r="103" customFormat="false" ht="15" hidden="false" customHeight="false" outlineLevel="0" collapsed="false">
      <c r="D103" s="6" t="s">
        <v>134</v>
      </c>
      <c r="E103" s="6" t="s">
        <v>136</v>
      </c>
      <c r="F103" s="6" t="s">
        <v>138</v>
      </c>
      <c r="G103" s="6" t="n">
        <v>16</v>
      </c>
      <c r="H103" s="6"/>
      <c r="I103" s="6"/>
      <c r="J103" s="6"/>
      <c r="K103" s="20"/>
    </row>
    <row r="104" customFormat="false" ht="15" hidden="false" customHeight="false" outlineLevel="0" collapsed="false">
      <c r="D104" s="2"/>
      <c r="E104" s="2"/>
      <c r="F104" s="2"/>
      <c r="G104" s="2"/>
      <c r="H104" s="2"/>
      <c r="I104" s="2"/>
      <c r="J104" s="2" t="n">
        <f aca="false">G104*I104</f>
        <v>0</v>
      </c>
    </row>
    <row r="105" customFormat="false" ht="15" hidden="false" customHeight="false" outlineLevel="0" collapsed="false">
      <c r="D105" s="2" t="s">
        <v>139</v>
      </c>
      <c r="E105" s="2" t="s">
        <v>17</v>
      </c>
      <c r="F105" s="2" t="s">
        <v>140</v>
      </c>
      <c r="G105" s="6" t="n">
        <v>64</v>
      </c>
      <c r="H105" s="2"/>
      <c r="I105" s="2" t="n">
        <v>4.56</v>
      </c>
      <c r="J105" s="2" t="n">
        <f aca="false">G105*I105</f>
        <v>291.84</v>
      </c>
      <c r="K105" s="19" t="n">
        <v>2</v>
      </c>
    </row>
    <row r="106" customFormat="false" ht="15" hidden="false" customHeight="false" outlineLevel="0" collapsed="false">
      <c r="D106" s="2" t="s">
        <v>139</v>
      </c>
      <c r="E106" s="2" t="s">
        <v>17</v>
      </c>
      <c r="F106" s="2" t="s">
        <v>141</v>
      </c>
      <c r="G106" s="6" t="n">
        <v>28</v>
      </c>
      <c r="H106" s="2"/>
      <c r="I106" s="2" t="n">
        <v>4.56</v>
      </c>
      <c r="J106" s="2" t="n">
        <f aca="false">G106*I106</f>
        <v>127.68</v>
      </c>
      <c r="K106" s="19"/>
    </row>
    <row r="107" customFormat="false" ht="15" hidden="false" customHeight="false" outlineLevel="0" collapsed="false">
      <c r="D107" s="2" t="s">
        <v>139</v>
      </c>
      <c r="E107" s="2" t="s">
        <v>17</v>
      </c>
      <c r="F107" s="2" t="s">
        <v>142</v>
      </c>
      <c r="G107" s="6" t="n">
        <v>24</v>
      </c>
      <c r="H107" s="2"/>
      <c r="I107" s="2" t="n">
        <v>4.56</v>
      </c>
      <c r="J107" s="2" t="n">
        <f aca="false">G107*I107</f>
        <v>109.44</v>
      </c>
      <c r="K107" s="19"/>
    </row>
    <row r="108" customFormat="false" ht="15" hidden="false" customHeight="false" outlineLevel="0" collapsed="false">
      <c r="D108" s="2" t="s">
        <v>139</v>
      </c>
      <c r="E108" s="2" t="s">
        <v>17</v>
      </c>
      <c r="F108" s="2" t="s">
        <v>143</v>
      </c>
      <c r="G108" s="6" t="n">
        <v>12</v>
      </c>
      <c r="H108" s="2"/>
      <c r="I108" s="2" t="n">
        <v>4.56</v>
      </c>
      <c r="J108" s="2" t="n">
        <f aca="false">G108*I108</f>
        <v>54.72</v>
      </c>
      <c r="K108" s="19"/>
    </row>
    <row r="109" customFormat="false" ht="15" hidden="false" customHeight="false" outlineLevel="0" collapsed="false">
      <c r="D109" s="2" t="s">
        <v>139</v>
      </c>
      <c r="E109" s="2" t="s">
        <v>25</v>
      </c>
      <c r="F109" s="2" t="s">
        <v>144</v>
      </c>
      <c r="G109" s="6" t="n">
        <v>2</v>
      </c>
      <c r="H109" s="2"/>
      <c r="I109" s="2"/>
      <c r="J109" s="2" t="n">
        <f aca="false">G109*I109</f>
        <v>0</v>
      </c>
      <c r="K109" s="19"/>
    </row>
    <row r="110" customFormat="false" ht="15" hidden="false" customHeight="false" outlineLevel="0" collapsed="false">
      <c r="D110" s="2" t="s">
        <v>139</v>
      </c>
      <c r="E110" s="2" t="s">
        <v>25</v>
      </c>
      <c r="F110" s="2" t="s">
        <v>145</v>
      </c>
      <c r="G110" s="6" t="n">
        <v>3</v>
      </c>
      <c r="H110" s="2"/>
      <c r="I110" s="2"/>
      <c r="J110" s="2" t="n">
        <f aca="false">G110*I110</f>
        <v>0</v>
      </c>
      <c r="K110" s="19"/>
    </row>
    <row r="111" customFormat="false" ht="15" hidden="false" customHeight="false" outlineLevel="0" collapsed="false">
      <c r="D111" s="2" t="s">
        <v>139</v>
      </c>
      <c r="E111" s="2" t="s">
        <v>25</v>
      </c>
      <c r="F111" s="2" t="s">
        <v>144</v>
      </c>
      <c r="G111" s="2" t="n">
        <v>1</v>
      </c>
      <c r="H111" s="2"/>
      <c r="I111" s="2"/>
      <c r="J111" s="2" t="n">
        <f aca="false">G111*I111</f>
        <v>0</v>
      </c>
      <c r="K111" s="19"/>
    </row>
    <row r="112" customFormat="false" ht="15" hidden="false" customHeight="false" outlineLevel="0" collapsed="false">
      <c r="D112" s="2" t="s">
        <v>139</v>
      </c>
      <c r="E112" s="2" t="s">
        <v>25</v>
      </c>
      <c r="F112" s="2" t="s">
        <v>146</v>
      </c>
      <c r="G112" s="2" t="n">
        <v>6</v>
      </c>
      <c r="H112" s="2"/>
      <c r="I112" s="2"/>
      <c r="J112" s="2" t="n">
        <f aca="false">G112*I112</f>
        <v>0</v>
      </c>
      <c r="K112" s="19"/>
    </row>
    <row r="113" customFormat="false" ht="15" hidden="false" customHeight="false" outlineLevel="0" collapsed="false">
      <c r="D113" s="2" t="s">
        <v>139</v>
      </c>
      <c r="E113" s="2" t="s">
        <v>25</v>
      </c>
      <c r="F113" s="2" t="s">
        <v>147</v>
      </c>
      <c r="G113" s="2" t="n">
        <v>2</v>
      </c>
      <c r="H113" s="2"/>
      <c r="I113" s="2"/>
      <c r="J113" s="2" t="n">
        <f aca="false">G113*I113</f>
        <v>0</v>
      </c>
      <c r="K113" s="19"/>
    </row>
    <row r="114" customFormat="false" ht="15" hidden="false" customHeight="false" outlineLevel="0" collapsed="false">
      <c r="D114" s="2" t="s">
        <v>139</v>
      </c>
      <c r="E114" s="2" t="s">
        <v>25</v>
      </c>
      <c r="F114" s="2" t="s">
        <v>148</v>
      </c>
      <c r="G114" s="2" t="n">
        <v>2</v>
      </c>
      <c r="H114" s="2"/>
      <c r="I114" s="2"/>
      <c r="J114" s="2" t="n">
        <f aca="false">G114*I114</f>
        <v>0</v>
      </c>
      <c r="K114" s="19"/>
    </row>
    <row r="115" customFormat="false" ht="15" hidden="false" customHeight="false" outlineLevel="0" collapsed="false">
      <c r="D115" s="2" t="s">
        <v>139</v>
      </c>
      <c r="E115" s="2" t="s">
        <v>149</v>
      </c>
      <c r="F115" s="2" t="s">
        <v>150</v>
      </c>
      <c r="G115" s="2" t="n">
        <v>96</v>
      </c>
      <c r="H115" s="2"/>
      <c r="I115" s="2" t="n">
        <v>2.42</v>
      </c>
      <c r="J115" s="2" t="n">
        <f aca="false">G115*I115</f>
        <v>232.32</v>
      </c>
      <c r="K115" s="19"/>
    </row>
    <row r="116" customFormat="false" ht="15" hidden="false" customHeight="false" outlineLevel="0" collapsed="false">
      <c r="D116" s="2" t="s">
        <v>139</v>
      </c>
      <c r="E116" s="2" t="s">
        <v>149</v>
      </c>
      <c r="F116" s="2" t="s">
        <v>151</v>
      </c>
      <c r="G116" s="2" t="n">
        <v>53</v>
      </c>
      <c r="H116" s="2"/>
      <c r="I116" s="2" t="n">
        <v>17.98</v>
      </c>
      <c r="J116" s="2" t="n">
        <f aca="false">G116*I116</f>
        <v>952.94</v>
      </c>
      <c r="K116" s="19"/>
    </row>
    <row r="117" customFormat="false" ht="15" hidden="false" customHeight="false" outlineLevel="0" collapsed="false">
      <c r="D117" s="2" t="s">
        <v>139</v>
      </c>
      <c r="E117" s="2" t="s">
        <v>149</v>
      </c>
      <c r="F117" s="2" t="s">
        <v>152</v>
      </c>
      <c r="G117" s="2" t="n">
        <v>27</v>
      </c>
      <c r="H117" s="2"/>
      <c r="I117" s="2" t="n">
        <v>6.88</v>
      </c>
      <c r="J117" s="2" t="n">
        <f aca="false">G117*I117</f>
        <v>185.76</v>
      </c>
      <c r="K117" s="19"/>
    </row>
  </sheetData>
  <mergeCells count="8">
    <mergeCell ref="D1:J1"/>
    <mergeCell ref="K5:K30"/>
    <mergeCell ref="K32:K58"/>
    <mergeCell ref="K60:K71"/>
    <mergeCell ref="K73:K75"/>
    <mergeCell ref="K77:K80"/>
    <mergeCell ref="K82:K103"/>
    <mergeCell ref="K105:K1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N110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pane xSplit="0" ySplit="12" topLeftCell="A91" activePane="bottomLeft" state="frozen"/>
      <selection pane="topLeft" activeCell="C1" activeCellId="0" sqref="C1"/>
      <selection pane="bottomLeft" activeCell="K17" activeCellId="0" sqref="K17"/>
    </sheetView>
  </sheetViews>
  <sheetFormatPr defaultRowHeight="15" zeroHeight="false" outlineLevelRow="0" outlineLevelCol="0"/>
  <cols>
    <col collapsed="false" customWidth="true" hidden="false" outlineLevel="0" max="1" min="1" style="0" width="13.57"/>
    <col collapsed="false" customWidth="true" hidden="false" outlineLevel="0" max="2" min="2" style="0" width="5.85"/>
    <col collapsed="false" customWidth="true" hidden="false" outlineLevel="0" max="3" min="3" style="0" width="8.53"/>
    <col collapsed="false" customWidth="true" hidden="false" outlineLevel="0" max="4" min="4" style="0" width="20.85"/>
    <col collapsed="false" customWidth="true" hidden="false" outlineLevel="0" max="5" min="5" style="0" width="26.57"/>
    <col collapsed="false" customWidth="true" hidden="false" outlineLevel="0" max="6" min="6" style="0" width="25.28"/>
    <col collapsed="false" customWidth="true" hidden="false" outlineLevel="0" max="7" min="7" style="0" width="39.57"/>
    <col collapsed="false" customWidth="true" hidden="false" outlineLevel="0" max="8" min="8" style="0" width="11.57"/>
    <col collapsed="false" customWidth="true" hidden="false" outlineLevel="0" max="9" min="9" style="0" width="6"/>
    <col collapsed="false" customWidth="true" hidden="false" outlineLevel="0" max="10" min="10" style="0" width="9.57"/>
    <col collapsed="false" customWidth="true" hidden="false" outlineLevel="0" max="11" min="11" style="0" width="8"/>
    <col collapsed="false" customWidth="true" hidden="false" outlineLevel="0" max="12" min="12" style="0" width="4.57"/>
    <col collapsed="false" customWidth="true" hidden="false" outlineLevel="0" max="13" min="13" style="0" width="10.71"/>
    <col collapsed="false" customWidth="true" hidden="false" outlineLevel="0" max="14" min="14" style="0" width="18"/>
    <col collapsed="false" customWidth="true" hidden="false" outlineLevel="0" max="1025" min="15" style="0" width="8.53"/>
  </cols>
  <sheetData>
    <row r="1" customFormat="false" ht="15" hidden="false" customHeight="false" outlineLevel="0" collapsed="false">
      <c r="A1" s="21" t="s">
        <v>153</v>
      </c>
      <c r="B1" s="21"/>
      <c r="C1" s="21"/>
      <c r="D1" s="21"/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</row>
    <row r="2" customFormat="false" ht="15" hidden="true" customHeight="true" outlineLevel="0" collapsed="false">
      <c r="A2" s="2" t="n">
        <v>1</v>
      </c>
      <c r="B2" s="2"/>
      <c r="C2" s="2"/>
      <c r="D2" s="2"/>
      <c r="E2" s="3" t="s">
        <v>8</v>
      </c>
      <c r="F2" s="3" t="s">
        <v>9</v>
      </c>
      <c r="G2" s="3" t="s">
        <v>10</v>
      </c>
      <c r="H2" s="3" t="n">
        <v>2</v>
      </c>
      <c r="I2" s="3"/>
      <c r="J2" s="3" t="n">
        <f aca="false">45.6+25</f>
        <v>70.6</v>
      </c>
      <c r="K2" s="3" t="n">
        <f aca="false">H2*J2</f>
        <v>141.2</v>
      </c>
      <c r="L2" s="4" t="n">
        <v>1</v>
      </c>
      <c r="M2" s="0" t="s">
        <v>154</v>
      </c>
      <c r="N2" s="0" t="s">
        <v>155</v>
      </c>
    </row>
    <row r="3" customFormat="false" ht="15" hidden="true" customHeight="true" outlineLevel="0" collapsed="false">
      <c r="A3" s="2" t="n">
        <v>1</v>
      </c>
      <c r="B3" s="2"/>
      <c r="C3" s="2"/>
      <c r="D3" s="2"/>
      <c r="E3" s="3" t="s">
        <v>8</v>
      </c>
      <c r="F3" s="3" t="s">
        <v>11</v>
      </c>
      <c r="G3" s="3" t="s">
        <v>12</v>
      </c>
      <c r="H3" s="3" t="n">
        <v>3</v>
      </c>
      <c r="I3" s="3"/>
      <c r="J3" s="3" t="n">
        <f aca="false">42.8+41.2</f>
        <v>84</v>
      </c>
      <c r="K3" s="3" t="n">
        <f aca="false">H3*J3</f>
        <v>252</v>
      </c>
      <c r="L3" s="4"/>
      <c r="M3" s="0" t="s">
        <v>154</v>
      </c>
      <c r="N3" s="0" t="s">
        <v>155</v>
      </c>
    </row>
    <row r="4" customFormat="false" ht="15" hidden="true" customHeight="true" outlineLevel="0" collapsed="false">
      <c r="A4" s="2" t="n">
        <v>1</v>
      </c>
      <c r="B4" s="2"/>
      <c r="C4" s="2"/>
      <c r="D4" s="2"/>
      <c r="E4" s="3" t="s">
        <v>8</v>
      </c>
      <c r="F4" s="3" t="s">
        <v>13</v>
      </c>
      <c r="G4" s="3" t="s">
        <v>14</v>
      </c>
      <c r="H4" s="3" t="n">
        <v>1</v>
      </c>
      <c r="I4" s="3"/>
      <c r="J4" s="3" t="n">
        <f aca="false">68.1+29</f>
        <v>97.1</v>
      </c>
      <c r="K4" s="3" t="n">
        <f aca="false">H4*J4</f>
        <v>97.1</v>
      </c>
      <c r="L4" s="4"/>
      <c r="M4" s="0" t="s">
        <v>154</v>
      </c>
      <c r="N4" s="0" t="s">
        <v>155</v>
      </c>
    </row>
    <row r="5" customFormat="false" ht="15" hidden="true" customHeight="true" outlineLevel="0" collapsed="false">
      <c r="A5" s="2" t="n">
        <v>1</v>
      </c>
      <c r="B5" s="2"/>
      <c r="C5" s="2"/>
      <c r="D5" s="2"/>
      <c r="E5" s="3" t="s">
        <v>8</v>
      </c>
      <c r="F5" s="3" t="s">
        <v>15</v>
      </c>
      <c r="G5" s="3" t="s">
        <v>16</v>
      </c>
      <c r="H5" s="3" t="n">
        <v>2</v>
      </c>
      <c r="I5" s="3"/>
      <c r="J5" s="3" t="n">
        <f aca="false">47.6+25</f>
        <v>72.6</v>
      </c>
      <c r="K5" s="3" t="n">
        <f aca="false">H5*J5</f>
        <v>145.2</v>
      </c>
      <c r="L5" s="4"/>
      <c r="M5" s="0" t="s">
        <v>154</v>
      </c>
      <c r="N5" s="0" t="s">
        <v>155</v>
      </c>
    </row>
    <row r="6" customFormat="false" ht="15" hidden="true" customHeight="true" outlineLevel="0" collapsed="false">
      <c r="A6" s="2" t="n">
        <v>1</v>
      </c>
      <c r="B6" s="2"/>
      <c r="C6" s="2"/>
      <c r="D6" s="2"/>
      <c r="E6" s="3" t="s">
        <v>8</v>
      </c>
      <c r="F6" s="3" t="s">
        <v>17</v>
      </c>
      <c r="G6" s="3" t="s">
        <v>18</v>
      </c>
      <c r="H6" s="3" t="n">
        <v>20</v>
      </c>
      <c r="I6" s="3"/>
      <c r="J6" s="3" t="n">
        <v>3.42</v>
      </c>
      <c r="K6" s="3" t="n">
        <f aca="false">H6*J6</f>
        <v>68.4</v>
      </c>
      <c r="L6" s="4"/>
      <c r="M6" s="0" t="s">
        <v>154</v>
      </c>
      <c r="N6" s="0" t="s">
        <v>155</v>
      </c>
    </row>
    <row r="7" customFormat="false" ht="15" hidden="true" customHeight="true" outlineLevel="0" collapsed="false">
      <c r="A7" s="2" t="n">
        <v>1</v>
      </c>
      <c r="B7" s="2"/>
      <c r="C7" s="2"/>
      <c r="D7" s="2"/>
      <c r="E7" s="3" t="s">
        <v>8</v>
      </c>
      <c r="F7" s="3" t="s">
        <v>19</v>
      </c>
      <c r="G7" s="3" t="s">
        <v>20</v>
      </c>
      <c r="H7" s="3" t="n">
        <v>6</v>
      </c>
      <c r="I7" s="3"/>
      <c r="J7" s="3" t="n">
        <f aca="false">14.36+6.2</f>
        <v>20.56</v>
      </c>
      <c r="K7" s="3" t="n">
        <f aca="false">H7*J7</f>
        <v>123.36</v>
      </c>
      <c r="L7" s="4"/>
      <c r="M7" s="0" t="s">
        <v>154</v>
      </c>
      <c r="N7" s="0" t="s">
        <v>155</v>
      </c>
    </row>
    <row r="8" customFormat="false" ht="15" hidden="true" customHeight="true" outlineLevel="0" collapsed="false">
      <c r="A8" s="2" t="n">
        <v>1</v>
      </c>
      <c r="B8" s="2"/>
      <c r="C8" s="2"/>
      <c r="D8" s="2"/>
      <c r="E8" s="3" t="s">
        <v>8</v>
      </c>
      <c r="F8" s="3" t="s">
        <v>11</v>
      </c>
      <c r="G8" s="3" t="s">
        <v>12</v>
      </c>
      <c r="H8" s="3" t="n">
        <v>3</v>
      </c>
      <c r="I8" s="3"/>
      <c r="J8" s="3" t="n">
        <f aca="false">J3</f>
        <v>84</v>
      </c>
      <c r="K8" s="3" t="n">
        <f aca="false">H8*J8</f>
        <v>252</v>
      </c>
      <c r="L8" s="4"/>
      <c r="M8" s="0" t="s">
        <v>154</v>
      </c>
      <c r="N8" s="0" t="s">
        <v>155</v>
      </c>
    </row>
    <row r="9" customFormat="false" ht="15" hidden="true" customHeight="true" outlineLevel="0" collapsed="false">
      <c r="A9" s="2" t="n">
        <v>1</v>
      </c>
      <c r="B9" s="2"/>
      <c r="C9" s="2"/>
      <c r="D9" s="2"/>
      <c r="E9" s="3" t="s">
        <v>8</v>
      </c>
      <c r="F9" s="3" t="s">
        <v>21</v>
      </c>
      <c r="G9" s="3" t="s">
        <v>22</v>
      </c>
      <c r="H9" s="3" t="n">
        <v>16</v>
      </c>
      <c r="I9" s="3"/>
      <c r="J9" s="3" t="n">
        <v>1.47</v>
      </c>
      <c r="K9" s="3" t="n">
        <f aca="false">H9*J9</f>
        <v>23.52</v>
      </c>
      <c r="L9" s="4"/>
      <c r="M9" s="0" t="s">
        <v>154</v>
      </c>
      <c r="N9" s="0" t="s">
        <v>155</v>
      </c>
    </row>
    <row r="10" customFormat="false" ht="15" hidden="true" customHeight="true" outlineLevel="0" collapsed="false">
      <c r="A10" s="2" t="n">
        <v>1</v>
      </c>
      <c r="B10" s="2"/>
      <c r="C10" s="2"/>
      <c r="D10" s="2"/>
      <c r="E10" s="3" t="s">
        <v>8</v>
      </c>
      <c r="F10" s="3" t="s">
        <v>23</v>
      </c>
      <c r="G10" s="3" t="s">
        <v>24</v>
      </c>
      <c r="H10" s="3" t="n">
        <v>2</v>
      </c>
      <c r="I10" s="3"/>
      <c r="J10" s="3"/>
      <c r="K10" s="3" t="n">
        <f aca="false">H10*J10</f>
        <v>0</v>
      </c>
      <c r="L10" s="4"/>
      <c r="M10" s="0" t="s">
        <v>154</v>
      </c>
      <c r="N10" s="0" t="s">
        <v>155</v>
      </c>
    </row>
    <row r="11" customFormat="false" ht="15" hidden="true" customHeight="true" outlineLevel="0" collapsed="false">
      <c r="A11" s="2" t="n">
        <v>1</v>
      </c>
      <c r="B11" s="2"/>
      <c r="C11" s="2"/>
      <c r="D11" s="2"/>
      <c r="E11" s="3" t="s">
        <v>8</v>
      </c>
      <c r="F11" s="3" t="s">
        <v>25</v>
      </c>
      <c r="G11" s="3" t="s">
        <v>26</v>
      </c>
      <c r="H11" s="3" t="n">
        <v>3</v>
      </c>
      <c r="I11" s="3"/>
      <c r="J11" s="3"/>
      <c r="K11" s="3" t="n">
        <f aca="false">H11*J11</f>
        <v>0</v>
      </c>
      <c r="L11" s="4"/>
      <c r="M11" s="0" t="s">
        <v>154</v>
      </c>
      <c r="N11" s="0" t="s">
        <v>155</v>
      </c>
    </row>
    <row r="12" customFormat="false" ht="15" hidden="true" customHeight="true" outlineLevel="0" collapsed="false">
      <c r="A12" s="2" t="n">
        <v>1</v>
      </c>
      <c r="B12" s="2"/>
      <c r="C12" s="2"/>
      <c r="D12" s="2"/>
      <c r="E12" s="3" t="s">
        <v>8</v>
      </c>
      <c r="F12" s="3" t="s">
        <v>25</v>
      </c>
      <c r="G12" s="3" t="s">
        <v>27</v>
      </c>
      <c r="H12" s="3" t="n">
        <v>1</v>
      </c>
      <c r="I12" s="3"/>
      <c r="J12" s="3"/>
      <c r="K12" s="3" t="n">
        <f aca="false">H12*J12</f>
        <v>0</v>
      </c>
      <c r="L12" s="4"/>
      <c r="M12" s="0" t="s">
        <v>154</v>
      </c>
      <c r="N12" s="0" t="s">
        <v>155</v>
      </c>
    </row>
    <row r="13" customFormat="false" ht="15" hidden="false" customHeight="true" outlineLevel="0" collapsed="false">
      <c r="A13" s="2" t="n">
        <v>2</v>
      </c>
      <c r="B13" s="2"/>
      <c r="C13" s="2"/>
      <c r="D13" s="2"/>
      <c r="E13" s="3" t="s">
        <v>28</v>
      </c>
      <c r="F13" s="3" t="s">
        <v>29</v>
      </c>
      <c r="G13" s="3" t="s">
        <v>30</v>
      </c>
      <c r="H13" s="3" t="n">
        <v>350</v>
      </c>
      <c r="I13" s="3"/>
      <c r="J13" s="3" t="n">
        <v>0.008</v>
      </c>
      <c r="K13" s="3" t="n">
        <f aca="false">H13*J13</f>
        <v>2.8</v>
      </c>
      <c r="L13" s="4"/>
    </row>
    <row r="14" customFormat="false" ht="15" hidden="false" customHeight="true" outlineLevel="0" collapsed="false">
      <c r="A14" s="2" t="n">
        <v>2</v>
      </c>
      <c r="B14" s="2"/>
      <c r="C14" s="2"/>
      <c r="D14" s="2"/>
      <c r="E14" s="3" t="s">
        <v>28</v>
      </c>
      <c r="F14" s="3" t="s">
        <v>29</v>
      </c>
      <c r="G14" s="3" t="s">
        <v>31</v>
      </c>
      <c r="H14" s="3" t="n">
        <v>350</v>
      </c>
      <c r="I14" s="3"/>
      <c r="J14" s="3" t="n">
        <v>0.002</v>
      </c>
      <c r="K14" s="3" t="n">
        <f aca="false">J14*H14</f>
        <v>0.7</v>
      </c>
      <c r="L14" s="4"/>
    </row>
    <row r="15" customFormat="false" ht="15" hidden="false" customHeight="true" outlineLevel="0" collapsed="false">
      <c r="A15" s="2" t="n">
        <v>2</v>
      </c>
      <c r="B15" s="2"/>
      <c r="C15" s="2"/>
      <c r="D15" s="2"/>
      <c r="E15" s="3" t="s">
        <v>28</v>
      </c>
      <c r="F15" s="3" t="s">
        <v>29</v>
      </c>
      <c r="G15" s="3" t="s">
        <v>32</v>
      </c>
      <c r="H15" s="3" t="n">
        <v>350</v>
      </c>
      <c r="I15" s="3"/>
      <c r="J15" s="3" t="n">
        <v>0.007</v>
      </c>
      <c r="K15" s="3" t="n">
        <f aca="false">J15*H15</f>
        <v>2.45</v>
      </c>
      <c r="L15" s="4"/>
    </row>
    <row r="16" customFormat="false" ht="15" hidden="false" customHeight="true" outlineLevel="0" collapsed="false">
      <c r="A16" s="2" t="n">
        <v>2</v>
      </c>
      <c r="B16" s="2"/>
      <c r="C16" s="2"/>
      <c r="D16" s="2"/>
      <c r="E16" s="3" t="s">
        <v>28</v>
      </c>
      <c r="F16" s="3" t="s">
        <v>33</v>
      </c>
      <c r="G16" s="3" t="s">
        <v>34</v>
      </c>
      <c r="H16" s="3" t="n">
        <v>200</v>
      </c>
      <c r="I16" s="3"/>
      <c r="J16" s="3" t="n">
        <v>0.0024</v>
      </c>
      <c r="K16" s="3" t="n">
        <f aca="false">J16*H16</f>
        <v>0.48</v>
      </c>
      <c r="L16" s="4"/>
    </row>
    <row r="17" customFormat="false" ht="15" hidden="false" customHeight="true" outlineLevel="0" collapsed="false">
      <c r="A17" s="2" t="n">
        <v>2</v>
      </c>
      <c r="B17" s="2"/>
      <c r="C17" s="2"/>
      <c r="D17" s="2"/>
      <c r="E17" s="3" t="s">
        <v>28</v>
      </c>
      <c r="F17" s="3" t="s">
        <v>35</v>
      </c>
      <c r="G17" s="3" t="s">
        <v>36</v>
      </c>
      <c r="H17" s="3" t="n">
        <v>165</v>
      </c>
      <c r="I17" s="3" t="s">
        <v>37</v>
      </c>
      <c r="J17" s="3" t="n">
        <v>11.2</v>
      </c>
      <c r="K17" s="3" t="n">
        <f aca="false">11.2*H17</f>
        <v>1848</v>
      </c>
      <c r="L17" s="4"/>
    </row>
    <row r="18" customFormat="false" ht="15" hidden="true" customHeight="true" outlineLevel="0" collapsed="false">
      <c r="A18" s="22" t="s">
        <v>156</v>
      </c>
      <c r="B18" s="2"/>
      <c r="C18" s="2"/>
      <c r="D18" s="2"/>
      <c r="E18" s="3" t="s">
        <v>38</v>
      </c>
      <c r="F18" s="5" t="s">
        <v>39</v>
      </c>
      <c r="G18" s="3" t="s">
        <v>40</v>
      </c>
      <c r="H18" s="3" t="n">
        <v>16</v>
      </c>
      <c r="I18" s="3"/>
      <c r="J18" s="3"/>
      <c r="K18" s="3"/>
      <c r="L18" s="4"/>
    </row>
    <row r="19" customFormat="false" ht="15" hidden="true" customHeight="true" outlineLevel="0" collapsed="false">
      <c r="A19" s="22" t="s">
        <v>156</v>
      </c>
      <c r="B19" s="2"/>
      <c r="C19" s="2"/>
      <c r="D19" s="2"/>
      <c r="E19" s="3" t="s">
        <v>38</v>
      </c>
      <c r="F19" s="5" t="s">
        <v>39</v>
      </c>
      <c r="G19" s="3" t="s">
        <v>41</v>
      </c>
      <c r="H19" s="3" t="n">
        <v>12</v>
      </c>
      <c r="I19" s="3"/>
      <c r="J19" s="3"/>
      <c r="K19" s="3"/>
      <c r="L19" s="4"/>
    </row>
    <row r="20" customFormat="false" ht="15" hidden="false" customHeight="true" outlineLevel="0" collapsed="false">
      <c r="A20" s="22" t="n">
        <v>2</v>
      </c>
      <c r="B20" s="23"/>
      <c r="C20" s="23"/>
      <c r="D20" s="23"/>
      <c r="E20" s="23" t="s">
        <v>8</v>
      </c>
      <c r="F20" s="23" t="s">
        <v>21</v>
      </c>
      <c r="G20" s="23" t="s">
        <v>22</v>
      </c>
      <c r="H20" s="23" t="n">
        <v>4</v>
      </c>
      <c r="I20" s="23"/>
      <c r="J20" s="23" t="n">
        <v>1.47</v>
      </c>
      <c r="K20" s="23" t="n">
        <f aca="false">H20*J20</f>
        <v>5.88</v>
      </c>
      <c r="L20" s="24" t="n">
        <v>2</v>
      </c>
    </row>
    <row r="21" customFormat="false" ht="15" hidden="false" customHeight="true" outlineLevel="0" collapsed="false">
      <c r="A21" s="2" t="n">
        <v>2</v>
      </c>
      <c r="B21" s="23" t="s">
        <v>42</v>
      </c>
      <c r="C21" s="25"/>
      <c r="D21" s="26" t="s">
        <v>43</v>
      </c>
      <c r="E21" s="23" t="s">
        <v>44</v>
      </c>
      <c r="F21" s="27" t="s">
        <v>45</v>
      </c>
      <c r="G21" s="23" t="s">
        <v>46</v>
      </c>
      <c r="H21" s="23" t="n">
        <v>2</v>
      </c>
      <c r="I21" s="23"/>
      <c r="J21" s="23"/>
      <c r="K21" s="23"/>
      <c r="L21" s="24"/>
    </row>
    <row r="22" customFormat="false" ht="30" hidden="false" customHeight="true" outlineLevel="0" collapsed="false">
      <c r="A22" s="2" t="n">
        <v>2</v>
      </c>
      <c r="B22" s="23" t="s">
        <v>42</v>
      </c>
      <c r="C22" s="23"/>
      <c r="D22" s="23"/>
      <c r="E22" s="23" t="s">
        <v>44</v>
      </c>
      <c r="F22" s="28" t="s">
        <v>47</v>
      </c>
      <c r="G22" s="23" t="s">
        <v>48</v>
      </c>
      <c r="H22" s="23" t="n">
        <v>2</v>
      </c>
      <c r="I22" s="23"/>
      <c r="J22" s="23"/>
      <c r="K22" s="23"/>
      <c r="L22" s="24"/>
    </row>
    <row r="23" customFormat="false" ht="15" hidden="false" customHeight="true" outlineLevel="0" collapsed="false">
      <c r="A23" s="2" t="n">
        <v>2</v>
      </c>
      <c r="B23" s="23" t="s">
        <v>42</v>
      </c>
      <c r="C23" s="23"/>
      <c r="D23" s="23"/>
      <c r="E23" s="23" t="s">
        <v>44</v>
      </c>
      <c r="F23" s="23"/>
      <c r="G23" s="23" t="s">
        <v>49</v>
      </c>
      <c r="H23" s="29" t="n">
        <v>2</v>
      </c>
      <c r="I23" s="23"/>
      <c r="J23" s="23"/>
      <c r="K23" s="23"/>
      <c r="L23" s="24"/>
    </row>
    <row r="24" customFormat="false" ht="22.5" hidden="false" customHeight="true" outlineLevel="0" collapsed="false">
      <c r="A24" s="2" t="n">
        <v>2</v>
      </c>
      <c r="B24" s="23" t="s">
        <v>42</v>
      </c>
      <c r="C24" s="23"/>
      <c r="D24" s="23"/>
      <c r="E24" s="23" t="s">
        <v>44</v>
      </c>
      <c r="F24" s="30" t="s">
        <v>47</v>
      </c>
      <c r="G24" s="23" t="s">
        <v>50</v>
      </c>
      <c r="H24" s="23" t="n">
        <v>3</v>
      </c>
      <c r="I24" s="23"/>
      <c r="J24" s="23" t="n">
        <v>40.26</v>
      </c>
      <c r="K24" s="23" t="n">
        <f aca="false">J24*H24</f>
        <v>120.78</v>
      </c>
      <c r="L24" s="24"/>
    </row>
    <row r="25" customFormat="false" ht="15" hidden="false" customHeight="true" outlineLevel="0" collapsed="false">
      <c r="A25" s="2" t="n">
        <v>2</v>
      </c>
      <c r="B25" s="23" t="s">
        <v>42</v>
      </c>
      <c r="C25" s="25"/>
      <c r="D25" s="26" t="s">
        <v>51</v>
      </c>
      <c r="E25" s="23" t="s">
        <v>44</v>
      </c>
      <c r="F25" s="27" t="s">
        <v>45</v>
      </c>
      <c r="G25" s="23" t="s">
        <v>52</v>
      </c>
      <c r="H25" s="23" t="n">
        <v>2</v>
      </c>
      <c r="I25" s="23"/>
      <c r="J25" s="23"/>
      <c r="K25" s="23"/>
      <c r="L25" s="24"/>
    </row>
    <row r="26" customFormat="false" ht="15" hidden="false" customHeight="true" outlineLevel="0" collapsed="false">
      <c r="A26" s="2" t="n">
        <v>2</v>
      </c>
      <c r="B26" s="23" t="s">
        <v>42</v>
      </c>
      <c r="C26" s="25"/>
      <c r="D26" s="26" t="s">
        <v>53</v>
      </c>
      <c r="E26" s="23" t="s">
        <v>44</v>
      </c>
      <c r="F26" s="27" t="s">
        <v>45</v>
      </c>
      <c r="G26" s="23" t="s">
        <v>54</v>
      </c>
      <c r="H26" s="23" t="n">
        <v>3</v>
      </c>
      <c r="I26" s="23"/>
      <c r="J26" s="23"/>
      <c r="K26" s="23"/>
      <c r="L26" s="24"/>
    </row>
    <row r="27" customFormat="false" ht="15" hidden="false" customHeight="true" outlineLevel="0" collapsed="false">
      <c r="A27" s="2" t="n">
        <v>2</v>
      </c>
      <c r="B27" s="23" t="s">
        <v>42</v>
      </c>
      <c r="C27" s="25"/>
      <c r="D27" s="26" t="s">
        <v>53</v>
      </c>
      <c r="E27" s="23" t="s">
        <v>44</v>
      </c>
      <c r="F27" s="27" t="s">
        <v>45</v>
      </c>
      <c r="G27" s="23" t="s">
        <v>55</v>
      </c>
      <c r="H27" s="23" t="n">
        <v>2</v>
      </c>
      <c r="I27" s="23"/>
      <c r="J27" s="23"/>
      <c r="K27" s="23"/>
      <c r="L27" s="24"/>
    </row>
    <row r="28" customFormat="false" ht="15" hidden="false" customHeight="true" outlineLevel="0" collapsed="false">
      <c r="A28" s="2" t="n">
        <v>2</v>
      </c>
      <c r="B28" s="23" t="s">
        <v>42</v>
      </c>
      <c r="C28" s="25"/>
      <c r="D28" s="26" t="s">
        <v>56</v>
      </c>
      <c r="E28" s="23" t="s">
        <v>44</v>
      </c>
      <c r="F28" s="31" t="s">
        <v>45</v>
      </c>
      <c r="G28" s="23" t="s">
        <v>57</v>
      </c>
      <c r="H28" s="23" t="n">
        <v>2</v>
      </c>
      <c r="I28" s="23"/>
      <c r="J28" s="23"/>
      <c r="K28" s="23"/>
      <c r="L28" s="24"/>
    </row>
    <row r="29" customFormat="false" ht="15" hidden="false" customHeight="true" outlineLevel="0" collapsed="false">
      <c r="A29" s="2" t="n">
        <v>2</v>
      </c>
      <c r="B29" s="23" t="s">
        <v>42</v>
      </c>
      <c r="C29" s="25"/>
      <c r="D29" s="23" t="s">
        <v>103</v>
      </c>
      <c r="E29" s="23" t="s">
        <v>104</v>
      </c>
      <c r="F29" s="32" t="s">
        <v>45</v>
      </c>
      <c r="G29" s="23" t="s">
        <v>48</v>
      </c>
      <c r="H29" s="23" t="n">
        <v>1</v>
      </c>
      <c r="I29" s="23"/>
      <c r="J29" s="23"/>
      <c r="K29" s="23"/>
      <c r="L29" s="24"/>
    </row>
    <row r="30" customFormat="false" ht="15" hidden="false" customHeight="true" outlineLevel="0" collapsed="false">
      <c r="A30" s="2" t="n">
        <v>2</v>
      </c>
      <c r="B30" s="23" t="s">
        <v>42</v>
      </c>
      <c r="C30" s="25"/>
      <c r="D30" s="23" t="s">
        <v>105</v>
      </c>
      <c r="E30" s="23" t="s">
        <v>104</v>
      </c>
      <c r="F30" s="32" t="s">
        <v>45</v>
      </c>
      <c r="G30" s="23" t="s">
        <v>49</v>
      </c>
      <c r="H30" s="23" t="n">
        <v>1</v>
      </c>
      <c r="I30" s="23"/>
      <c r="J30" s="23"/>
      <c r="K30" s="23"/>
      <c r="L30" s="24"/>
    </row>
    <row r="31" customFormat="false" ht="15" hidden="false" customHeight="true" outlineLevel="0" collapsed="false">
      <c r="A31" s="2" t="n">
        <v>2</v>
      </c>
      <c r="B31" s="23" t="s">
        <v>42</v>
      </c>
      <c r="C31" s="23"/>
      <c r="D31" s="23"/>
      <c r="E31" s="23" t="s">
        <v>104</v>
      </c>
      <c r="F31" s="28" t="s">
        <v>106</v>
      </c>
      <c r="G31" s="23" t="s">
        <v>50</v>
      </c>
      <c r="H31" s="23" t="n">
        <v>336</v>
      </c>
      <c r="I31" s="23"/>
      <c r="J31" s="23"/>
      <c r="K31" s="23"/>
      <c r="L31" s="24"/>
    </row>
    <row r="32" customFormat="false" ht="15" hidden="false" customHeight="true" outlineLevel="0" collapsed="false">
      <c r="A32" s="2" t="n">
        <v>2</v>
      </c>
      <c r="B32" s="2"/>
      <c r="C32" s="2"/>
      <c r="D32" s="2"/>
      <c r="E32" s="2" t="s">
        <v>139</v>
      </c>
      <c r="F32" s="2" t="s">
        <v>17</v>
      </c>
      <c r="G32" s="2" t="s">
        <v>140</v>
      </c>
      <c r="H32" s="6" t="n">
        <v>64</v>
      </c>
      <c r="I32" s="2"/>
      <c r="J32" s="2" t="n">
        <v>4.56</v>
      </c>
      <c r="K32" s="2" t="n">
        <f aca="false">H32*J32</f>
        <v>291.84</v>
      </c>
      <c r="L32" s="24"/>
    </row>
    <row r="33" customFormat="false" ht="15" hidden="false" customHeight="true" outlineLevel="0" collapsed="false">
      <c r="A33" s="2" t="n">
        <v>2</v>
      </c>
      <c r="B33" s="2"/>
      <c r="C33" s="2"/>
      <c r="D33" s="2"/>
      <c r="E33" s="2" t="s">
        <v>139</v>
      </c>
      <c r="F33" s="2" t="s">
        <v>17</v>
      </c>
      <c r="G33" s="2" t="s">
        <v>141</v>
      </c>
      <c r="H33" s="6" t="n">
        <v>28</v>
      </c>
      <c r="I33" s="2"/>
      <c r="J33" s="2" t="n">
        <v>4.56</v>
      </c>
      <c r="K33" s="2" t="n">
        <f aca="false">H33*J33</f>
        <v>127.68</v>
      </c>
      <c r="L33" s="24"/>
    </row>
    <row r="34" customFormat="false" ht="15" hidden="false" customHeight="true" outlineLevel="0" collapsed="false">
      <c r="A34" s="2" t="n">
        <v>2</v>
      </c>
      <c r="B34" s="2"/>
      <c r="C34" s="2"/>
      <c r="D34" s="2"/>
      <c r="E34" s="2" t="s">
        <v>139</v>
      </c>
      <c r="F34" s="2" t="s">
        <v>17</v>
      </c>
      <c r="G34" s="2" t="s">
        <v>142</v>
      </c>
      <c r="H34" s="6" t="n">
        <v>24</v>
      </c>
      <c r="I34" s="2"/>
      <c r="J34" s="2" t="n">
        <v>4.56</v>
      </c>
      <c r="K34" s="2" t="n">
        <f aca="false">H34*J34</f>
        <v>109.44</v>
      </c>
      <c r="L34" s="24"/>
    </row>
    <row r="35" customFormat="false" ht="15" hidden="false" customHeight="true" outlineLevel="0" collapsed="false">
      <c r="A35" s="2" t="n">
        <v>2</v>
      </c>
      <c r="B35" s="2"/>
      <c r="C35" s="2"/>
      <c r="D35" s="2"/>
      <c r="E35" s="2" t="s">
        <v>139</v>
      </c>
      <c r="F35" s="2" t="s">
        <v>17</v>
      </c>
      <c r="G35" s="2" t="s">
        <v>143</v>
      </c>
      <c r="H35" s="6" t="n">
        <v>12</v>
      </c>
      <c r="I35" s="2"/>
      <c r="J35" s="2" t="n">
        <v>4.56</v>
      </c>
      <c r="K35" s="2" t="n">
        <f aca="false">H35*J35</f>
        <v>54.72</v>
      </c>
      <c r="L35" s="24"/>
    </row>
    <row r="36" customFormat="false" ht="15" hidden="false" customHeight="true" outlineLevel="0" collapsed="false">
      <c r="A36" s="2" t="n">
        <v>2</v>
      </c>
      <c r="B36" s="2"/>
      <c r="C36" s="2"/>
      <c r="D36" s="2"/>
      <c r="E36" s="2" t="s">
        <v>139</v>
      </c>
      <c r="F36" s="2" t="s">
        <v>25</v>
      </c>
      <c r="G36" s="2" t="s">
        <v>144</v>
      </c>
      <c r="H36" s="6" t="n">
        <v>2</v>
      </c>
      <c r="I36" s="2"/>
      <c r="J36" s="2"/>
      <c r="K36" s="2" t="n">
        <f aca="false">H36*J36</f>
        <v>0</v>
      </c>
      <c r="L36" s="24"/>
    </row>
    <row r="37" customFormat="false" ht="15" hidden="false" customHeight="true" outlineLevel="0" collapsed="false">
      <c r="A37" s="2" t="n">
        <v>2</v>
      </c>
      <c r="B37" s="2"/>
      <c r="C37" s="2"/>
      <c r="D37" s="2"/>
      <c r="E37" s="2" t="s">
        <v>139</v>
      </c>
      <c r="F37" s="2" t="s">
        <v>25</v>
      </c>
      <c r="G37" s="2" t="s">
        <v>145</v>
      </c>
      <c r="H37" s="6" t="n">
        <v>3</v>
      </c>
      <c r="I37" s="2"/>
      <c r="J37" s="2"/>
      <c r="K37" s="2" t="n">
        <f aca="false">H37*J37</f>
        <v>0</v>
      </c>
      <c r="L37" s="24"/>
    </row>
    <row r="38" customFormat="false" ht="15" hidden="false" customHeight="true" outlineLevel="0" collapsed="false">
      <c r="A38" s="2" t="n">
        <v>2</v>
      </c>
      <c r="B38" s="2"/>
      <c r="C38" s="2"/>
      <c r="D38" s="2"/>
      <c r="E38" s="2" t="s">
        <v>139</v>
      </c>
      <c r="F38" s="2" t="s">
        <v>25</v>
      </c>
      <c r="G38" s="2" t="s">
        <v>144</v>
      </c>
      <c r="H38" s="2" t="n">
        <v>1</v>
      </c>
      <c r="I38" s="2"/>
      <c r="J38" s="2"/>
      <c r="K38" s="2" t="n">
        <f aca="false">H38*J38</f>
        <v>0</v>
      </c>
      <c r="L38" s="24"/>
    </row>
    <row r="39" customFormat="false" ht="15" hidden="false" customHeight="true" outlineLevel="0" collapsed="false">
      <c r="A39" s="2" t="n">
        <v>2</v>
      </c>
      <c r="B39" s="2"/>
      <c r="C39" s="2"/>
      <c r="D39" s="2"/>
      <c r="E39" s="2" t="s">
        <v>139</v>
      </c>
      <c r="F39" s="2" t="s">
        <v>25</v>
      </c>
      <c r="G39" s="2" t="s">
        <v>146</v>
      </c>
      <c r="H39" s="2" t="n">
        <v>6</v>
      </c>
      <c r="I39" s="2"/>
      <c r="J39" s="2"/>
      <c r="K39" s="2" t="n">
        <f aca="false">H39*J39</f>
        <v>0</v>
      </c>
      <c r="L39" s="24"/>
    </row>
    <row r="40" customFormat="false" ht="15" hidden="false" customHeight="true" outlineLevel="0" collapsed="false">
      <c r="A40" s="2" t="n">
        <v>2</v>
      </c>
      <c r="B40" s="2"/>
      <c r="C40" s="2"/>
      <c r="D40" s="2"/>
      <c r="E40" s="2" t="s">
        <v>139</v>
      </c>
      <c r="F40" s="2" t="s">
        <v>25</v>
      </c>
      <c r="G40" s="2" t="s">
        <v>147</v>
      </c>
      <c r="H40" s="2" t="n">
        <v>2</v>
      </c>
      <c r="I40" s="2"/>
      <c r="J40" s="2"/>
      <c r="K40" s="2" t="n">
        <f aca="false">H40*J40</f>
        <v>0</v>
      </c>
      <c r="L40" s="24"/>
    </row>
    <row r="41" customFormat="false" ht="15" hidden="false" customHeight="true" outlineLevel="0" collapsed="false">
      <c r="A41" s="2" t="n">
        <v>2</v>
      </c>
      <c r="B41" s="2"/>
      <c r="C41" s="2"/>
      <c r="D41" s="2"/>
      <c r="E41" s="2" t="s">
        <v>139</v>
      </c>
      <c r="F41" s="2" t="s">
        <v>25</v>
      </c>
      <c r="G41" s="2" t="s">
        <v>148</v>
      </c>
      <c r="H41" s="2" t="n">
        <v>2</v>
      </c>
      <c r="I41" s="2"/>
      <c r="J41" s="2"/>
      <c r="K41" s="2" t="n">
        <f aca="false">H41*J41</f>
        <v>0</v>
      </c>
      <c r="L41" s="24"/>
    </row>
    <row r="42" customFormat="false" ht="15" hidden="false" customHeight="true" outlineLevel="0" collapsed="false">
      <c r="A42" s="2" t="n">
        <v>2</v>
      </c>
      <c r="B42" s="2"/>
      <c r="C42" s="2"/>
      <c r="D42" s="2"/>
      <c r="E42" s="2" t="s">
        <v>139</v>
      </c>
      <c r="F42" s="2" t="s">
        <v>149</v>
      </c>
      <c r="G42" s="2" t="s">
        <v>150</v>
      </c>
      <c r="H42" s="2" t="n">
        <v>96</v>
      </c>
      <c r="I42" s="2"/>
      <c r="J42" s="2" t="n">
        <v>2.42</v>
      </c>
      <c r="K42" s="2" t="n">
        <f aca="false">H42*J42</f>
        <v>232.32</v>
      </c>
      <c r="L42" s="24"/>
    </row>
    <row r="43" customFormat="false" ht="15" hidden="false" customHeight="true" outlineLevel="0" collapsed="false">
      <c r="A43" s="2" t="n">
        <v>2</v>
      </c>
      <c r="B43" s="2"/>
      <c r="C43" s="2"/>
      <c r="D43" s="2"/>
      <c r="E43" s="2" t="s">
        <v>139</v>
      </c>
      <c r="F43" s="2" t="s">
        <v>149</v>
      </c>
      <c r="G43" s="2" t="s">
        <v>151</v>
      </c>
      <c r="H43" s="2" t="n">
        <v>53</v>
      </c>
      <c r="I43" s="2"/>
      <c r="J43" s="2" t="n">
        <v>17.98</v>
      </c>
      <c r="K43" s="2" t="n">
        <f aca="false">H43*J43</f>
        <v>952.94</v>
      </c>
      <c r="L43" s="24"/>
    </row>
    <row r="44" customFormat="false" ht="15" hidden="false" customHeight="true" outlineLevel="0" collapsed="false">
      <c r="A44" s="2" t="n">
        <v>2</v>
      </c>
      <c r="B44" s="2"/>
      <c r="C44" s="2"/>
      <c r="D44" s="2"/>
      <c r="E44" s="2" t="s">
        <v>139</v>
      </c>
      <c r="F44" s="2" t="s">
        <v>149</v>
      </c>
      <c r="G44" s="2" t="s">
        <v>152</v>
      </c>
      <c r="H44" s="2" t="n">
        <v>27</v>
      </c>
      <c r="I44" s="2"/>
      <c r="J44" s="2" t="n">
        <v>6.88</v>
      </c>
      <c r="K44" s="2" t="n">
        <f aca="false">H44*J44</f>
        <v>185.76</v>
      </c>
      <c r="L44" s="24"/>
    </row>
    <row r="45" customFormat="false" ht="15" hidden="false" customHeight="false" outlineLevel="0" collapsed="false">
      <c r="A45" s="2" t="n">
        <v>3</v>
      </c>
      <c r="B45" s="2"/>
      <c r="C45" s="2"/>
      <c r="D45" s="2"/>
      <c r="E45" s="2" t="s">
        <v>113</v>
      </c>
      <c r="F45" s="2" t="s">
        <v>114</v>
      </c>
      <c r="G45" s="2" t="s">
        <v>115</v>
      </c>
      <c r="H45" s="2" t="n">
        <v>3.8</v>
      </c>
      <c r="I45" s="2" t="s">
        <v>116</v>
      </c>
      <c r="J45" s="2" t="n">
        <v>4.2</v>
      </c>
      <c r="K45" s="2" t="n">
        <f aca="false">H45*J45</f>
        <v>15.96</v>
      </c>
      <c r="L45" s="20" t="n">
        <v>3</v>
      </c>
    </row>
    <row r="46" customFormat="false" ht="15" hidden="false" customHeight="false" outlineLevel="0" collapsed="false">
      <c r="A46" s="2" t="n">
        <v>3</v>
      </c>
      <c r="B46" s="2"/>
      <c r="C46" s="2"/>
      <c r="D46" s="2"/>
      <c r="E46" s="2" t="s">
        <v>113</v>
      </c>
      <c r="F46" s="2" t="s">
        <v>17</v>
      </c>
      <c r="G46" s="2" t="s">
        <v>18</v>
      </c>
      <c r="H46" s="2" t="n">
        <v>18</v>
      </c>
      <c r="I46" s="2"/>
      <c r="J46" s="2" t="n">
        <v>3.42</v>
      </c>
      <c r="K46" s="2" t="n">
        <f aca="false">H46*J46</f>
        <v>61.56</v>
      </c>
      <c r="L46" s="20"/>
    </row>
    <row r="47" customFormat="false" ht="15" hidden="false" customHeight="false" outlineLevel="0" collapsed="false">
      <c r="A47" s="2" t="n">
        <v>3</v>
      </c>
      <c r="B47" s="2"/>
      <c r="C47" s="2"/>
      <c r="D47" s="2"/>
      <c r="E47" s="2" t="s">
        <v>113</v>
      </c>
      <c r="F47" s="2" t="s">
        <v>117</v>
      </c>
      <c r="G47" s="2" t="s">
        <v>118</v>
      </c>
      <c r="H47" s="2" t="n">
        <v>3</v>
      </c>
      <c r="I47" s="2"/>
      <c r="J47" s="2" t="n">
        <f aca="false">47.56+25</f>
        <v>72.56</v>
      </c>
      <c r="K47" s="2" t="n">
        <f aca="false">H47*J47</f>
        <v>217.68</v>
      </c>
      <c r="L47" s="20"/>
    </row>
    <row r="48" customFormat="false" ht="15" hidden="false" customHeight="false" outlineLevel="0" collapsed="false">
      <c r="A48" s="2" t="n">
        <v>3</v>
      </c>
      <c r="B48" s="2"/>
      <c r="C48" s="2"/>
      <c r="D48" s="2"/>
      <c r="E48" s="2" t="s">
        <v>113</v>
      </c>
      <c r="F48" s="2" t="s">
        <v>119</v>
      </c>
      <c r="G48" s="2" t="s">
        <v>16</v>
      </c>
      <c r="H48" s="2" t="n">
        <v>1</v>
      </c>
      <c r="I48" s="2"/>
      <c r="J48" s="2" t="n">
        <f aca="false">1.06+1.4</f>
        <v>2.46</v>
      </c>
      <c r="K48" s="2" t="n">
        <f aca="false">H48*J48</f>
        <v>2.46</v>
      </c>
      <c r="L48" s="20"/>
    </row>
    <row r="49" customFormat="false" ht="15" hidden="false" customHeight="false" outlineLevel="0" collapsed="false">
      <c r="A49" s="2" t="n">
        <v>3</v>
      </c>
      <c r="B49" s="2"/>
      <c r="C49" s="2"/>
      <c r="D49" s="2"/>
      <c r="E49" s="2" t="s">
        <v>113</v>
      </c>
      <c r="F49" s="2" t="s">
        <v>120</v>
      </c>
      <c r="G49" s="2" t="s">
        <v>121</v>
      </c>
      <c r="H49" s="2" t="n">
        <v>6</v>
      </c>
      <c r="I49" s="2"/>
      <c r="J49" s="2" t="n">
        <v>27</v>
      </c>
      <c r="K49" s="2" t="n">
        <f aca="false">H49*J49</f>
        <v>162</v>
      </c>
      <c r="L49" s="20"/>
    </row>
    <row r="50" customFormat="false" ht="15" hidden="false" customHeight="false" outlineLevel="0" collapsed="false">
      <c r="A50" s="2" t="n">
        <v>3</v>
      </c>
      <c r="B50" s="2"/>
      <c r="C50" s="2"/>
      <c r="D50" s="2"/>
      <c r="E50" s="2" t="s">
        <v>113</v>
      </c>
      <c r="F50" s="2" t="s">
        <v>122</v>
      </c>
      <c r="G50" s="2" t="s">
        <v>123</v>
      </c>
      <c r="H50" s="2" t="n">
        <v>7</v>
      </c>
      <c r="I50" s="2"/>
      <c r="J50" s="2" t="n">
        <v>23.2</v>
      </c>
      <c r="K50" s="2" t="n">
        <f aca="false">H50*J50</f>
        <v>162.4</v>
      </c>
      <c r="L50" s="20"/>
    </row>
    <row r="51" customFormat="false" ht="15" hidden="false" customHeight="false" outlineLevel="0" collapsed="false">
      <c r="A51" s="2" t="n">
        <v>3</v>
      </c>
      <c r="B51" s="2"/>
      <c r="C51" s="2"/>
      <c r="D51" s="2"/>
      <c r="E51" s="2" t="s">
        <v>113</v>
      </c>
      <c r="F51" s="2" t="s">
        <v>124</v>
      </c>
      <c r="G51" s="2" t="s">
        <v>125</v>
      </c>
      <c r="H51" s="2" t="n">
        <v>2</v>
      </c>
      <c r="I51" s="2"/>
      <c r="J51" s="2" t="n">
        <v>7</v>
      </c>
      <c r="K51" s="2" t="n">
        <f aca="false">H51*J51</f>
        <v>14</v>
      </c>
      <c r="L51" s="20"/>
    </row>
    <row r="52" customFormat="false" ht="15" hidden="false" customHeight="false" outlineLevel="0" collapsed="false">
      <c r="A52" s="2" t="n">
        <v>3</v>
      </c>
      <c r="B52" s="2"/>
      <c r="C52" s="2"/>
      <c r="D52" s="2"/>
      <c r="E52" s="2" t="s">
        <v>113</v>
      </c>
      <c r="F52" s="2" t="s">
        <v>126</v>
      </c>
      <c r="G52" s="2" t="s">
        <v>127</v>
      </c>
      <c r="H52" s="2" t="n">
        <v>4</v>
      </c>
      <c r="I52" s="2"/>
      <c r="J52" s="2" t="n">
        <v>24.9</v>
      </c>
      <c r="K52" s="2" t="n">
        <f aca="false">H52*J52</f>
        <v>99.6</v>
      </c>
      <c r="L52" s="20"/>
    </row>
    <row r="53" customFormat="false" ht="15" hidden="false" customHeight="false" outlineLevel="0" collapsed="false">
      <c r="A53" s="2" t="n">
        <v>3</v>
      </c>
      <c r="B53" s="2"/>
      <c r="C53" s="2"/>
      <c r="D53" s="2"/>
      <c r="E53" s="2" t="s">
        <v>113</v>
      </c>
      <c r="F53" s="2" t="s">
        <v>128</v>
      </c>
      <c r="G53" s="2" t="s">
        <v>12</v>
      </c>
      <c r="H53" s="2" t="n">
        <v>1</v>
      </c>
      <c r="I53" s="2"/>
      <c r="J53" s="2" t="n">
        <f aca="false">68.11+29</f>
        <v>97.11</v>
      </c>
      <c r="K53" s="2" t="n">
        <f aca="false">H53*J53</f>
        <v>97.11</v>
      </c>
      <c r="L53" s="20"/>
    </row>
    <row r="54" customFormat="false" ht="15" hidden="false" customHeight="false" outlineLevel="0" collapsed="false">
      <c r="A54" s="2" t="n">
        <v>3</v>
      </c>
      <c r="B54" s="2"/>
      <c r="C54" s="2"/>
      <c r="D54" s="2"/>
      <c r="E54" s="2" t="s">
        <v>113</v>
      </c>
      <c r="F54" s="2" t="s">
        <v>17</v>
      </c>
      <c r="G54" s="2" t="s">
        <v>18</v>
      </c>
      <c r="H54" s="2" t="n">
        <v>14</v>
      </c>
      <c r="I54" s="2"/>
      <c r="J54" s="2" t="n">
        <v>3.42</v>
      </c>
      <c r="K54" s="2" t="n">
        <f aca="false">H54*J54</f>
        <v>47.88</v>
      </c>
      <c r="L54" s="20"/>
    </row>
    <row r="55" customFormat="false" ht="15" hidden="false" customHeight="false" outlineLevel="0" collapsed="false">
      <c r="A55" s="2" t="n">
        <v>3</v>
      </c>
      <c r="B55" s="2"/>
      <c r="C55" s="2"/>
      <c r="D55" s="2"/>
      <c r="E55" s="2" t="s">
        <v>113</v>
      </c>
      <c r="F55" s="2" t="s">
        <v>129</v>
      </c>
      <c r="G55" s="2" t="s">
        <v>73</v>
      </c>
      <c r="H55" s="2" t="n">
        <v>34.5</v>
      </c>
      <c r="I55" s="2"/>
      <c r="J55" s="2" t="n">
        <v>8.25</v>
      </c>
      <c r="K55" s="2" t="n">
        <f aca="false">H55*J55</f>
        <v>284.625</v>
      </c>
      <c r="L55" s="20"/>
    </row>
    <row r="56" customFormat="false" ht="15" hidden="false" customHeight="false" outlineLevel="0" collapsed="false">
      <c r="A56" s="2" t="n">
        <v>3</v>
      </c>
      <c r="B56" s="2"/>
      <c r="C56" s="2"/>
      <c r="D56" s="2"/>
      <c r="E56" s="2" t="s">
        <v>113</v>
      </c>
      <c r="F56" s="2" t="s">
        <v>129</v>
      </c>
      <c r="G56" s="2" t="s">
        <v>73</v>
      </c>
      <c r="H56" s="2" t="n">
        <v>8.7</v>
      </c>
      <c r="I56" s="2"/>
      <c r="J56" s="2" t="n">
        <v>8.25</v>
      </c>
      <c r="K56" s="2" t="n">
        <f aca="false">H56*J56</f>
        <v>71.775</v>
      </c>
      <c r="L56" s="20"/>
    </row>
    <row r="57" customFormat="false" ht="15" hidden="false" customHeight="false" outlineLevel="0" collapsed="false">
      <c r="A57" s="2" t="n">
        <v>3</v>
      </c>
      <c r="B57" s="2"/>
      <c r="C57" s="2"/>
      <c r="D57" s="2"/>
      <c r="E57" s="2" t="s">
        <v>113</v>
      </c>
      <c r="F57" s="2" t="s">
        <v>124</v>
      </c>
      <c r="G57" s="2" t="s">
        <v>125</v>
      </c>
      <c r="H57" s="2" t="n">
        <v>2</v>
      </c>
      <c r="I57" s="2"/>
      <c r="J57" s="2" t="n">
        <v>7</v>
      </c>
      <c r="K57" s="2" t="n">
        <f aca="false">H57*J57</f>
        <v>14</v>
      </c>
      <c r="L57" s="20"/>
    </row>
    <row r="58" customFormat="false" ht="15" hidden="false" customHeight="false" outlineLevel="0" collapsed="false">
      <c r="A58" s="2" t="n">
        <v>3</v>
      </c>
      <c r="B58" s="2"/>
      <c r="C58" s="2"/>
      <c r="D58" s="2"/>
      <c r="E58" s="2" t="s">
        <v>113</v>
      </c>
      <c r="F58" s="2" t="s">
        <v>129</v>
      </c>
      <c r="G58" s="2" t="s">
        <v>73</v>
      </c>
      <c r="H58" s="2" t="n">
        <v>8.7</v>
      </c>
      <c r="I58" s="2"/>
      <c r="J58" s="2" t="n">
        <v>8.25</v>
      </c>
      <c r="K58" s="2" t="n">
        <f aca="false">H58*J58</f>
        <v>71.775</v>
      </c>
      <c r="L58" s="20"/>
    </row>
    <row r="59" customFormat="false" ht="15" hidden="false" customHeight="false" outlineLevel="0" collapsed="false">
      <c r="A59" s="2" t="n">
        <v>3</v>
      </c>
      <c r="B59" s="2"/>
      <c r="C59" s="2"/>
      <c r="D59" s="2"/>
      <c r="E59" s="2" t="s">
        <v>113</v>
      </c>
      <c r="F59" s="2" t="s">
        <v>124</v>
      </c>
      <c r="G59" s="2" t="s">
        <v>125</v>
      </c>
      <c r="H59" s="2" t="n">
        <v>2</v>
      </c>
      <c r="I59" s="2"/>
      <c r="J59" s="2" t="n">
        <v>7</v>
      </c>
      <c r="K59" s="2" t="n">
        <f aca="false">H59*J59</f>
        <v>14</v>
      </c>
      <c r="L59" s="20"/>
    </row>
    <row r="60" customFormat="false" ht="15" hidden="true" customHeight="false" outlineLevel="0" collapsed="false">
      <c r="A60" s="22" t="s">
        <v>156</v>
      </c>
      <c r="B60" s="2"/>
      <c r="C60" s="2"/>
      <c r="D60" s="2"/>
      <c r="E60" s="6" t="s">
        <v>130</v>
      </c>
      <c r="F60" s="5" t="s">
        <v>39</v>
      </c>
      <c r="G60" s="6" t="s">
        <v>131</v>
      </c>
      <c r="H60" s="6" t="n">
        <v>12</v>
      </c>
      <c r="I60" s="6"/>
      <c r="J60" s="6"/>
      <c r="K60" s="6"/>
      <c r="L60" s="20"/>
    </row>
    <row r="61" customFormat="false" ht="15" hidden="false" customHeight="false" outlineLevel="0" collapsed="false">
      <c r="A61" s="2" t="n">
        <v>3</v>
      </c>
      <c r="B61" s="2"/>
      <c r="C61" s="2"/>
      <c r="D61" s="2"/>
      <c r="E61" s="6" t="s">
        <v>130</v>
      </c>
      <c r="F61" s="6" t="s">
        <v>132</v>
      </c>
      <c r="G61" s="6" t="s">
        <v>133</v>
      </c>
      <c r="H61" s="6" t="n">
        <v>0.8</v>
      </c>
      <c r="I61" s="6"/>
      <c r="J61" s="6"/>
      <c r="K61" s="6"/>
      <c r="L61" s="20"/>
    </row>
    <row r="62" customFormat="false" ht="15" hidden="false" customHeight="false" outlineLevel="0" collapsed="false">
      <c r="A62" s="2" t="n">
        <v>3</v>
      </c>
      <c r="B62" s="2"/>
      <c r="C62" s="2"/>
      <c r="D62" s="2"/>
      <c r="E62" s="6" t="s">
        <v>134</v>
      </c>
      <c r="F62" s="6"/>
      <c r="G62" s="6" t="s">
        <v>135</v>
      </c>
      <c r="H62" s="6"/>
      <c r="I62" s="6"/>
      <c r="J62" s="6"/>
      <c r="K62" s="6"/>
      <c r="L62" s="20"/>
    </row>
    <row r="63" customFormat="false" ht="15" hidden="false" customHeight="false" outlineLevel="0" collapsed="false">
      <c r="A63" s="2" t="n">
        <v>3</v>
      </c>
      <c r="B63" s="2"/>
      <c r="C63" s="2"/>
      <c r="D63" s="2"/>
      <c r="E63" s="6" t="s">
        <v>134</v>
      </c>
      <c r="F63" s="6" t="s">
        <v>132</v>
      </c>
      <c r="G63" s="6" t="s">
        <v>133</v>
      </c>
      <c r="H63" s="6" t="n">
        <v>0.49</v>
      </c>
      <c r="I63" s="6"/>
      <c r="J63" s="6"/>
      <c r="K63" s="6"/>
      <c r="L63" s="20"/>
    </row>
    <row r="64" customFormat="false" ht="15" hidden="false" customHeight="false" outlineLevel="0" collapsed="false">
      <c r="A64" s="2" t="n">
        <v>3</v>
      </c>
      <c r="B64" s="2"/>
      <c r="C64" s="2"/>
      <c r="D64" s="2"/>
      <c r="E64" s="6" t="s">
        <v>134</v>
      </c>
      <c r="F64" s="6" t="s">
        <v>129</v>
      </c>
      <c r="G64" s="6" t="s">
        <v>73</v>
      </c>
      <c r="H64" s="6" t="n">
        <v>2.8</v>
      </c>
      <c r="I64" s="6"/>
      <c r="J64" s="6"/>
      <c r="K64" s="6"/>
      <c r="L64" s="20"/>
    </row>
    <row r="65" customFormat="false" ht="15" hidden="false" customHeight="false" outlineLevel="0" collapsed="false">
      <c r="A65" s="2" t="n">
        <v>3</v>
      </c>
      <c r="B65" s="2"/>
      <c r="C65" s="2"/>
      <c r="D65" s="2"/>
      <c r="E65" s="6" t="s">
        <v>134</v>
      </c>
      <c r="F65" s="6" t="s">
        <v>136</v>
      </c>
      <c r="G65" s="6" t="s">
        <v>137</v>
      </c>
      <c r="H65" s="6" t="n">
        <v>30</v>
      </c>
      <c r="I65" s="6"/>
      <c r="J65" s="6"/>
      <c r="K65" s="6"/>
      <c r="L65" s="20"/>
    </row>
    <row r="66" customFormat="false" ht="15" hidden="false" customHeight="false" outlineLevel="0" collapsed="false">
      <c r="A66" s="2" t="n">
        <v>3</v>
      </c>
      <c r="B66" s="2"/>
      <c r="C66" s="2"/>
      <c r="D66" s="2"/>
      <c r="E66" s="6" t="s">
        <v>134</v>
      </c>
      <c r="F66" s="6" t="s">
        <v>136</v>
      </c>
      <c r="G66" s="6" t="s">
        <v>138</v>
      </c>
      <c r="H66" s="6" t="n">
        <v>16</v>
      </c>
      <c r="I66" s="6"/>
      <c r="J66" s="6"/>
      <c r="K66" s="6"/>
      <c r="L66" s="20"/>
    </row>
    <row r="67" customFormat="false" ht="15" hidden="false" customHeight="fals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 t="n">
        <f aca="false">H67*J67</f>
        <v>0</v>
      </c>
    </row>
    <row r="68" customFormat="false" ht="15" hidden="false" customHeight="false" outlineLevel="0" collapsed="false">
      <c r="A68" s="2" t="n">
        <v>4</v>
      </c>
      <c r="B68" s="2"/>
      <c r="C68" s="2"/>
      <c r="D68" s="2"/>
      <c r="E68" s="2" t="s">
        <v>58</v>
      </c>
      <c r="F68" s="2" t="s">
        <v>17</v>
      </c>
      <c r="G68" s="2" t="s">
        <v>59</v>
      </c>
      <c r="H68" s="2" t="n">
        <v>18</v>
      </c>
      <c r="I68" s="2"/>
      <c r="J68" s="2" t="n">
        <v>3.42</v>
      </c>
      <c r="K68" s="2" t="n">
        <f aca="false">H68*J68</f>
        <v>61.56</v>
      </c>
      <c r="L68" s="14" t="n">
        <v>4</v>
      </c>
    </row>
    <row r="69" customFormat="false" ht="15" hidden="false" customHeight="false" outlineLevel="0" collapsed="false">
      <c r="A69" s="2" t="n">
        <v>4</v>
      </c>
      <c r="B69" s="2"/>
      <c r="C69" s="2"/>
      <c r="D69" s="2"/>
      <c r="E69" s="2" t="s">
        <v>58</v>
      </c>
      <c r="F69" s="2" t="s">
        <v>60</v>
      </c>
      <c r="G69" s="2" t="s">
        <v>12</v>
      </c>
      <c r="H69" s="2" t="n">
        <v>3</v>
      </c>
      <c r="I69" s="2"/>
      <c r="J69" s="2" t="n">
        <f aca="false">89.98+23.2</f>
        <v>113.18</v>
      </c>
      <c r="K69" s="2" t="n">
        <f aca="false">H69*J69</f>
        <v>339.54</v>
      </c>
      <c r="L69" s="14"/>
    </row>
    <row r="70" customFormat="false" ht="15" hidden="false" customHeight="false" outlineLevel="0" collapsed="false">
      <c r="A70" s="2" t="n">
        <v>4</v>
      </c>
      <c r="B70" s="2"/>
      <c r="C70" s="2"/>
      <c r="D70" s="2"/>
      <c r="E70" s="2" t="s">
        <v>58</v>
      </c>
      <c r="F70" s="2" t="s">
        <v>61</v>
      </c>
      <c r="G70" s="2" t="s">
        <v>62</v>
      </c>
      <c r="H70" s="2" t="n">
        <v>1</v>
      </c>
      <c r="I70" s="2"/>
      <c r="J70" s="2" t="n">
        <f aca="false">3.75+4</f>
        <v>7.75</v>
      </c>
      <c r="K70" s="2" t="n">
        <f aca="false">H70*J70</f>
        <v>7.75</v>
      </c>
      <c r="L70" s="14"/>
    </row>
    <row r="71" customFormat="false" ht="15" hidden="false" customHeight="false" outlineLevel="0" collapsed="false">
      <c r="A71" s="2" t="n">
        <v>4</v>
      </c>
      <c r="B71" s="2"/>
      <c r="C71" s="2"/>
      <c r="D71" s="2"/>
      <c r="E71" s="2" t="s">
        <v>58</v>
      </c>
      <c r="F71" s="2" t="s">
        <v>63</v>
      </c>
      <c r="G71" s="2" t="s">
        <v>16</v>
      </c>
      <c r="H71" s="2" t="n">
        <v>1</v>
      </c>
      <c r="I71" s="2"/>
      <c r="J71" s="2" t="n">
        <f aca="false">3.74+4</f>
        <v>7.74</v>
      </c>
      <c r="K71" s="2" t="n">
        <f aca="false">H71*J71</f>
        <v>7.74</v>
      </c>
      <c r="L71" s="14"/>
    </row>
    <row r="72" customFormat="false" ht="15" hidden="false" customHeight="false" outlineLevel="0" collapsed="false">
      <c r="A72" s="2" t="n">
        <v>4</v>
      </c>
      <c r="B72" s="2"/>
      <c r="C72" s="2"/>
      <c r="D72" s="2"/>
      <c r="E72" s="2" t="s">
        <v>58</v>
      </c>
      <c r="F72" s="2" t="s">
        <v>64</v>
      </c>
      <c r="G72" s="2" t="s">
        <v>22</v>
      </c>
      <c r="H72" s="2" t="n">
        <v>16</v>
      </c>
      <c r="I72" s="2"/>
      <c r="J72" s="2" t="n">
        <v>1.47</v>
      </c>
      <c r="K72" s="2" t="n">
        <f aca="false">H72*J72</f>
        <v>23.52</v>
      </c>
      <c r="L72" s="14"/>
    </row>
    <row r="73" customFormat="false" ht="15" hidden="false" customHeight="false" outlineLevel="0" collapsed="false">
      <c r="A73" s="2" t="n">
        <v>4</v>
      </c>
      <c r="B73" s="2"/>
      <c r="C73" s="2"/>
      <c r="D73" s="2"/>
      <c r="E73" s="2" t="s">
        <v>58</v>
      </c>
      <c r="F73" s="2" t="s">
        <v>65</v>
      </c>
      <c r="G73" s="2" t="s">
        <v>20</v>
      </c>
      <c r="H73" s="2" t="n">
        <v>1</v>
      </c>
      <c r="I73" s="2"/>
      <c r="J73" s="2" t="n">
        <f aca="false">2.53+2.73</f>
        <v>5.26</v>
      </c>
      <c r="K73" s="2" t="n">
        <f aca="false">H73*J73</f>
        <v>5.26</v>
      </c>
      <c r="L73" s="14"/>
    </row>
    <row r="74" customFormat="false" ht="15" hidden="false" customHeight="false" outlineLevel="0" collapsed="false">
      <c r="A74" s="2" t="n">
        <v>4</v>
      </c>
      <c r="B74" s="2"/>
      <c r="C74" s="2"/>
      <c r="D74" s="2"/>
      <c r="E74" s="2" t="s">
        <v>58</v>
      </c>
      <c r="F74" s="2" t="s">
        <v>66</v>
      </c>
      <c r="G74" s="2" t="s">
        <v>67</v>
      </c>
      <c r="H74" s="2" t="n">
        <v>14.93</v>
      </c>
      <c r="I74" s="2" t="s">
        <v>68</v>
      </c>
      <c r="J74" s="2" t="n">
        <v>4.1</v>
      </c>
      <c r="K74" s="2" t="n">
        <f aca="false">H74*J74</f>
        <v>61.213</v>
      </c>
      <c r="L74" s="14"/>
    </row>
    <row r="75" customFormat="false" ht="15" hidden="false" customHeight="false" outlineLevel="0" collapsed="false">
      <c r="A75" s="2" t="n">
        <v>4</v>
      </c>
      <c r="B75" s="2"/>
      <c r="C75" s="2"/>
      <c r="D75" s="2"/>
      <c r="E75" s="2" t="s">
        <v>58</v>
      </c>
      <c r="F75" s="2" t="s">
        <v>23</v>
      </c>
      <c r="G75" s="2" t="s">
        <v>69</v>
      </c>
      <c r="H75" s="2" t="n">
        <v>2</v>
      </c>
      <c r="I75" s="2"/>
      <c r="J75" s="2" t="n">
        <v>2.9</v>
      </c>
      <c r="K75" s="2" t="n">
        <f aca="false">H75*J75</f>
        <v>5.8</v>
      </c>
      <c r="L75" s="14"/>
    </row>
    <row r="76" customFormat="false" ht="15" hidden="false" customHeight="false" outlineLevel="0" collapsed="false">
      <c r="A76" s="2" t="n">
        <v>4</v>
      </c>
      <c r="B76" s="2"/>
      <c r="C76" s="2"/>
      <c r="D76" s="2"/>
      <c r="E76" s="2" t="s">
        <v>58</v>
      </c>
      <c r="F76" s="2" t="s">
        <v>70</v>
      </c>
      <c r="G76" s="2" t="s">
        <v>71</v>
      </c>
      <c r="H76" s="2" t="n">
        <v>1</v>
      </c>
      <c r="I76" s="2"/>
      <c r="J76" s="2" t="n">
        <f aca="false">15.1+13.9</f>
        <v>29</v>
      </c>
      <c r="K76" s="2" t="n">
        <f aca="false">H76*J76</f>
        <v>29</v>
      </c>
      <c r="L76" s="14"/>
    </row>
    <row r="77" customFormat="false" ht="15" hidden="false" customHeight="false" outlineLevel="0" collapsed="false">
      <c r="A77" s="2" t="n">
        <v>4</v>
      </c>
      <c r="B77" s="2"/>
      <c r="C77" s="2"/>
      <c r="D77" s="2"/>
      <c r="E77" s="2" t="s">
        <v>58</v>
      </c>
      <c r="F77" s="2" t="s">
        <v>72</v>
      </c>
      <c r="G77" s="2" t="s">
        <v>73</v>
      </c>
      <c r="H77" s="2" t="n">
        <v>3</v>
      </c>
      <c r="I77" s="2"/>
      <c r="J77" s="2" t="n">
        <f aca="false">27.74+16.7</f>
        <v>44.44</v>
      </c>
      <c r="K77" s="2" t="n">
        <f aca="false">H77*J77</f>
        <v>133.32</v>
      </c>
      <c r="L77" s="14"/>
    </row>
    <row r="78" customFormat="false" ht="15" hidden="false" customHeight="false" outlineLevel="0" collapsed="false">
      <c r="A78" s="2" t="n">
        <v>4</v>
      </c>
      <c r="B78" s="2"/>
      <c r="C78" s="2"/>
      <c r="D78" s="2"/>
      <c r="E78" s="2" t="s">
        <v>58</v>
      </c>
      <c r="F78" s="2" t="s">
        <v>60</v>
      </c>
      <c r="G78" s="2" t="s">
        <v>12</v>
      </c>
      <c r="H78" s="2" t="n">
        <v>3</v>
      </c>
      <c r="I78" s="2"/>
      <c r="J78" s="2" t="n">
        <f aca="false">J69</f>
        <v>113.18</v>
      </c>
      <c r="K78" s="2" t="n">
        <f aca="false">H78*J78</f>
        <v>339.54</v>
      </c>
      <c r="L78" s="14"/>
    </row>
    <row r="79" customFormat="false" ht="15" hidden="false" customHeight="false" outlineLevel="0" collapsed="false">
      <c r="A79" s="2" t="n">
        <v>4</v>
      </c>
      <c r="B79" s="2"/>
      <c r="C79" s="2"/>
      <c r="D79" s="2"/>
      <c r="E79" s="2" t="s">
        <v>58</v>
      </c>
      <c r="F79" s="2" t="s">
        <v>74</v>
      </c>
      <c r="G79" s="2" t="s">
        <v>14</v>
      </c>
      <c r="H79" s="2" t="n">
        <v>3</v>
      </c>
      <c r="I79" s="2"/>
      <c r="J79" s="2" t="n">
        <f aca="false">27.21+22.13</f>
        <v>49.34</v>
      </c>
      <c r="K79" s="2" t="n">
        <f aca="false">H79*J79</f>
        <v>148.02</v>
      </c>
      <c r="L79" s="14"/>
    </row>
    <row r="80" customFormat="false" ht="15" hidden="false" customHeight="false" outlineLevel="0" collapsed="false">
      <c r="A80" s="2" t="n">
        <v>4</v>
      </c>
      <c r="B80" s="2"/>
      <c r="C80" s="2"/>
      <c r="D80" s="2"/>
      <c r="E80" s="2" t="s">
        <v>58</v>
      </c>
      <c r="F80" s="2" t="s">
        <v>75</v>
      </c>
      <c r="G80" s="2" t="s">
        <v>76</v>
      </c>
      <c r="H80" s="2" t="n">
        <v>1</v>
      </c>
      <c r="I80" s="2"/>
      <c r="J80" s="2" t="n">
        <f aca="false">94.7+38.5</f>
        <v>133.2</v>
      </c>
      <c r="K80" s="2" t="n">
        <f aca="false">H80*J80</f>
        <v>133.2</v>
      </c>
      <c r="L80" s="14"/>
    </row>
    <row r="81" customFormat="false" ht="30" hidden="false" customHeight="false" outlineLevel="0" collapsed="false">
      <c r="A81" s="2" t="n">
        <v>4</v>
      </c>
      <c r="B81" s="6" t="s">
        <v>42</v>
      </c>
      <c r="C81" s="6"/>
      <c r="D81" s="6"/>
      <c r="E81" s="6" t="s">
        <v>77</v>
      </c>
      <c r="F81" s="10" t="s">
        <v>47</v>
      </c>
      <c r="G81" s="6" t="s">
        <v>48</v>
      </c>
      <c r="H81" s="6" t="n">
        <v>3</v>
      </c>
      <c r="I81" s="6"/>
      <c r="J81" s="6"/>
      <c r="K81" s="6"/>
      <c r="L81" s="14"/>
    </row>
    <row r="82" customFormat="false" ht="15" hidden="false" customHeight="false" outlineLevel="0" collapsed="false">
      <c r="A82" s="2" t="n">
        <v>4</v>
      </c>
      <c r="B82" s="6" t="s">
        <v>42</v>
      </c>
      <c r="C82" s="6"/>
      <c r="D82" s="6"/>
      <c r="E82" s="6" t="s">
        <v>77</v>
      </c>
      <c r="F82" s="6" t="s">
        <v>78</v>
      </c>
      <c r="G82" s="6" t="s">
        <v>49</v>
      </c>
      <c r="H82" s="6" t="n">
        <v>3</v>
      </c>
      <c r="I82" s="6"/>
      <c r="J82" s="6"/>
      <c r="K82" s="6"/>
      <c r="L82" s="14"/>
    </row>
    <row r="83" customFormat="false" ht="30" hidden="false" customHeight="false" outlineLevel="0" collapsed="false">
      <c r="A83" s="2" t="n">
        <v>4</v>
      </c>
      <c r="B83" s="6" t="s">
        <v>42</v>
      </c>
      <c r="C83" s="6"/>
      <c r="D83" s="6"/>
      <c r="E83" s="6" t="s">
        <v>77</v>
      </c>
      <c r="F83" s="10" t="s">
        <v>47</v>
      </c>
      <c r="G83" s="6" t="s">
        <v>50</v>
      </c>
      <c r="H83" s="6" t="n">
        <v>3</v>
      </c>
      <c r="I83" s="6"/>
      <c r="J83" s="6"/>
      <c r="K83" s="6"/>
      <c r="L83" s="14"/>
    </row>
    <row r="84" customFormat="false" ht="15" hidden="false" customHeight="false" outlineLevel="0" collapsed="false">
      <c r="A84" s="2" t="n">
        <v>4</v>
      </c>
      <c r="B84" s="6" t="s">
        <v>42</v>
      </c>
      <c r="C84" s="7"/>
      <c r="D84" s="6" t="s">
        <v>79</v>
      </c>
      <c r="E84" s="6" t="s">
        <v>77</v>
      </c>
      <c r="F84" s="6" t="s">
        <v>45</v>
      </c>
      <c r="G84" s="6" t="s">
        <v>80</v>
      </c>
      <c r="H84" s="6" t="n">
        <v>3</v>
      </c>
      <c r="I84" s="6"/>
      <c r="J84" s="6"/>
      <c r="K84" s="6"/>
      <c r="L84" s="14"/>
    </row>
    <row r="85" customFormat="false" ht="15" hidden="false" customHeight="false" outlineLevel="0" collapsed="false">
      <c r="A85" s="2" t="n">
        <v>4</v>
      </c>
      <c r="B85" s="6"/>
      <c r="C85" s="6"/>
      <c r="D85" s="6"/>
      <c r="E85" s="6" t="s">
        <v>81</v>
      </c>
      <c r="F85" s="6"/>
      <c r="G85" s="6" t="s">
        <v>82</v>
      </c>
      <c r="H85" s="6"/>
      <c r="I85" s="6"/>
      <c r="J85" s="6"/>
      <c r="K85" s="6"/>
      <c r="L85" s="14"/>
    </row>
    <row r="86" customFormat="false" ht="15" hidden="false" customHeight="false" outlineLevel="0" collapsed="false">
      <c r="A86" s="2" t="n">
        <v>4</v>
      </c>
      <c r="B86" s="6"/>
      <c r="C86" s="6"/>
      <c r="D86" s="6"/>
      <c r="E86" s="6" t="s">
        <v>81</v>
      </c>
      <c r="F86" s="6"/>
      <c r="G86" s="6" t="s">
        <v>83</v>
      </c>
      <c r="H86" s="6"/>
      <c r="I86" s="6"/>
      <c r="J86" s="6"/>
      <c r="K86" s="6"/>
      <c r="L86" s="14"/>
    </row>
    <row r="87" customFormat="false" ht="15" hidden="false" customHeight="false" outlineLevel="0" collapsed="false">
      <c r="A87" s="22" t="s">
        <v>156</v>
      </c>
      <c r="B87" s="2"/>
      <c r="C87" s="2"/>
      <c r="D87" s="2"/>
      <c r="E87" s="6" t="s">
        <v>77</v>
      </c>
      <c r="F87" s="5" t="s">
        <v>39</v>
      </c>
      <c r="G87" s="6" t="s">
        <v>84</v>
      </c>
      <c r="H87" s="6" t="n">
        <v>12</v>
      </c>
      <c r="I87" s="6"/>
      <c r="J87" s="6"/>
      <c r="K87" s="6"/>
      <c r="L87" s="14"/>
    </row>
    <row r="88" customFormat="false" ht="15" hidden="false" customHeight="false" outlineLevel="0" collapsed="false">
      <c r="A88" s="22" t="s">
        <v>156</v>
      </c>
      <c r="B88" s="2"/>
      <c r="C88" s="2"/>
      <c r="D88" s="2"/>
      <c r="E88" s="6" t="s">
        <v>77</v>
      </c>
      <c r="F88" s="5" t="s">
        <v>39</v>
      </c>
      <c r="G88" s="6" t="s">
        <v>85</v>
      </c>
      <c r="H88" s="6" t="n">
        <v>4</v>
      </c>
      <c r="I88" s="6"/>
      <c r="J88" s="6"/>
      <c r="K88" s="6"/>
      <c r="L88" s="14"/>
    </row>
    <row r="89" customFormat="false" ht="15" hidden="false" customHeight="false" outlineLevel="0" collapsed="false">
      <c r="A89" s="2" t="n">
        <v>4</v>
      </c>
      <c r="B89" s="2"/>
      <c r="C89" s="2"/>
      <c r="D89" s="2"/>
      <c r="E89" s="6" t="s">
        <v>86</v>
      </c>
      <c r="F89" s="6"/>
      <c r="G89" s="6" t="s">
        <v>87</v>
      </c>
      <c r="H89" s="6" t="n">
        <v>1</v>
      </c>
      <c r="I89" s="6"/>
      <c r="J89" s="6"/>
      <c r="K89" s="6"/>
      <c r="L89" s="14"/>
    </row>
    <row r="90" customFormat="false" ht="15" hidden="false" customHeight="false" outlineLevel="0" collapsed="false">
      <c r="A90" s="2" t="n">
        <v>4</v>
      </c>
      <c r="B90" s="2"/>
      <c r="C90" s="2"/>
      <c r="D90" s="2"/>
      <c r="E90" s="6" t="s">
        <v>88</v>
      </c>
      <c r="F90" s="6" t="s">
        <v>29</v>
      </c>
      <c r="G90" s="6" t="s">
        <v>30</v>
      </c>
      <c r="H90" s="6" t="n">
        <v>290</v>
      </c>
      <c r="I90" s="6"/>
      <c r="J90" s="6" t="n">
        <v>0.008</v>
      </c>
      <c r="K90" s="6" t="n">
        <f aca="false">J90*H90</f>
        <v>2.32</v>
      </c>
      <c r="L90" s="14"/>
    </row>
    <row r="91" customFormat="false" ht="15" hidden="false" customHeight="false" outlineLevel="0" collapsed="false">
      <c r="A91" s="2" t="n">
        <v>4</v>
      </c>
      <c r="B91" s="2"/>
      <c r="C91" s="2"/>
      <c r="D91" s="2"/>
      <c r="E91" s="6" t="s">
        <v>88</v>
      </c>
      <c r="F91" s="6" t="s">
        <v>29</v>
      </c>
      <c r="G91" s="6" t="s">
        <v>31</v>
      </c>
      <c r="H91" s="6" t="n">
        <v>290</v>
      </c>
      <c r="I91" s="6"/>
      <c r="J91" s="6" t="n">
        <v>0.002</v>
      </c>
      <c r="K91" s="6" t="n">
        <f aca="false">J91*H91</f>
        <v>0.58</v>
      </c>
      <c r="L91" s="14"/>
    </row>
    <row r="92" customFormat="false" ht="15" hidden="false" customHeight="false" outlineLevel="0" collapsed="false">
      <c r="A92" s="2" t="n">
        <v>4</v>
      </c>
      <c r="B92" s="2"/>
      <c r="C92" s="2"/>
      <c r="D92" s="2"/>
      <c r="E92" s="6" t="s">
        <v>88</v>
      </c>
      <c r="F92" s="6" t="s">
        <v>29</v>
      </c>
      <c r="G92" s="6" t="s">
        <v>32</v>
      </c>
      <c r="H92" s="6" t="n">
        <v>290</v>
      </c>
      <c r="I92" s="6"/>
      <c r="J92" s="6" t="n">
        <v>0.007</v>
      </c>
      <c r="K92" s="6" t="n">
        <f aca="false">J92*H92</f>
        <v>2.03</v>
      </c>
      <c r="L92" s="14"/>
    </row>
    <row r="93" customFormat="false" ht="15" hidden="false" customHeight="false" outlineLevel="0" collapsed="false">
      <c r="A93" s="2" t="n">
        <v>4</v>
      </c>
      <c r="B93" s="2"/>
      <c r="C93" s="2"/>
      <c r="D93" s="2"/>
      <c r="E93" s="6" t="s">
        <v>88</v>
      </c>
      <c r="F93" s="6" t="s">
        <v>33</v>
      </c>
      <c r="G93" s="6" t="s">
        <v>34</v>
      </c>
      <c r="H93" s="6" t="n">
        <v>215</v>
      </c>
      <c r="I93" s="6"/>
      <c r="J93" s="6" t="n">
        <v>0.0024</v>
      </c>
      <c r="K93" s="6" t="n">
        <f aca="false">J93*H93</f>
        <v>0.516</v>
      </c>
      <c r="L93" s="14"/>
    </row>
    <row r="94" customFormat="false" ht="15" hidden="false" customHeight="false" outlineLevel="0" collapsed="false">
      <c r="A94" s="2" t="n">
        <v>4</v>
      </c>
      <c r="B94" s="2"/>
      <c r="C94" s="2"/>
      <c r="D94" s="2"/>
      <c r="E94" s="6" t="s">
        <v>88</v>
      </c>
      <c r="F94" s="6" t="s">
        <v>35</v>
      </c>
      <c r="G94" s="6" t="s">
        <v>36</v>
      </c>
      <c r="H94" s="6" t="n">
        <v>85</v>
      </c>
      <c r="I94" s="6" t="s">
        <v>37</v>
      </c>
      <c r="J94" s="6" t="n">
        <v>11.2</v>
      </c>
      <c r="K94" s="6" t="n">
        <f aca="false">J94*H94</f>
        <v>952</v>
      </c>
      <c r="L94" s="14"/>
    </row>
    <row r="95" customFormat="false" ht="15" hidden="false" customHeight="fals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 t="n">
        <f aca="false">H95*J95</f>
        <v>0</v>
      </c>
    </row>
    <row r="96" customFormat="false" ht="15" hidden="false" customHeight="true" outlineLevel="0" collapsed="false">
      <c r="A96" s="2" t="n">
        <v>5</v>
      </c>
      <c r="B96" s="6" t="s">
        <v>42</v>
      </c>
      <c r="C96" s="7"/>
      <c r="D96" s="16" t="s">
        <v>89</v>
      </c>
      <c r="E96" s="6" t="s">
        <v>90</v>
      </c>
      <c r="F96" s="17" t="s">
        <v>45</v>
      </c>
      <c r="G96" s="6" t="s">
        <v>48</v>
      </c>
      <c r="H96" s="6" t="n">
        <v>1</v>
      </c>
      <c r="I96" s="6"/>
      <c r="J96" s="6"/>
      <c r="K96" s="6"/>
      <c r="L96" s="18" t="n">
        <v>5</v>
      </c>
    </row>
    <row r="97" customFormat="false" ht="15" hidden="false" customHeight="true" outlineLevel="0" collapsed="false">
      <c r="A97" s="2" t="n">
        <v>5</v>
      </c>
      <c r="B97" s="6" t="s">
        <v>42</v>
      </c>
      <c r="C97" s="6"/>
      <c r="D97" s="6"/>
      <c r="E97" s="6" t="s">
        <v>90</v>
      </c>
      <c r="F97" s="17" t="s">
        <v>45</v>
      </c>
      <c r="G97" s="6" t="s">
        <v>49</v>
      </c>
      <c r="H97" s="6" t="n">
        <v>1</v>
      </c>
      <c r="I97" s="6"/>
      <c r="J97" s="6"/>
      <c r="K97" s="6"/>
      <c r="L97" s="18"/>
    </row>
    <row r="98" customFormat="false" ht="15" hidden="false" customHeight="true" outlineLevel="0" collapsed="false">
      <c r="A98" s="2" t="n">
        <v>5</v>
      </c>
      <c r="B98" s="6" t="s">
        <v>42</v>
      </c>
      <c r="C98" s="6"/>
      <c r="D98" s="6"/>
      <c r="E98" s="6" t="s">
        <v>90</v>
      </c>
      <c r="F98" s="17" t="s">
        <v>45</v>
      </c>
      <c r="G98" s="6" t="s">
        <v>50</v>
      </c>
      <c r="H98" s="6" t="n">
        <v>2</v>
      </c>
      <c r="I98" s="6"/>
      <c r="J98" s="6"/>
      <c r="K98" s="6"/>
      <c r="L98" s="18"/>
    </row>
    <row r="99" customFormat="false" ht="15" hidden="false" customHeight="true" outlineLevel="0" collapsed="false">
      <c r="A99" s="2" t="n">
        <v>5</v>
      </c>
      <c r="B99" s="6" t="s">
        <v>42</v>
      </c>
      <c r="C99" s="6"/>
      <c r="D99" s="6"/>
      <c r="E99" s="6" t="s">
        <v>90</v>
      </c>
      <c r="F99" s="17" t="s">
        <v>45</v>
      </c>
      <c r="G99" s="6" t="s">
        <v>91</v>
      </c>
      <c r="H99" s="6" t="n">
        <v>1</v>
      </c>
      <c r="I99" s="6"/>
      <c r="J99" s="6"/>
      <c r="K99" s="6"/>
      <c r="L99" s="18"/>
    </row>
    <row r="100" customFormat="false" ht="15" hidden="false" customHeight="true" outlineLevel="0" collapsed="false">
      <c r="A100" s="2" t="n">
        <v>5</v>
      </c>
      <c r="B100" s="6" t="s">
        <v>42</v>
      </c>
      <c r="C100" s="6"/>
      <c r="D100" s="6"/>
      <c r="E100" s="6" t="s">
        <v>90</v>
      </c>
      <c r="F100" s="17" t="s">
        <v>45</v>
      </c>
      <c r="G100" s="6" t="s">
        <v>92</v>
      </c>
      <c r="H100" s="6" t="n">
        <v>1</v>
      </c>
      <c r="I100" s="6"/>
      <c r="J100" s="6"/>
      <c r="K100" s="6"/>
      <c r="L100" s="18"/>
    </row>
    <row r="101" customFormat="false" ht="15" hidden="false" customHeight="true" outlineLevel="0" collapsed="false">
      <c r="A101" s="2" t="n">
        <v>5</v>
      </c>
      <c r="B101" s="6" t="s">
        <v>42</v>
      </c>
      <c r="C101" s="7"/>
      <c r="D101" s="16" t="s">
        <v>93</v>
      </c>
      <c r="E101" s="6" t="s">
        <v>90</v>
      </c>
      <c r="F101" s="17" t="s">
        <v>45</v>
      </c>
      <c r="G101" s="6" t="s">
        <v>94</v>
      </c>
      <c r="H101" s="6" t="n">
        <v>1</v>
      </c>
      <c r="I101" s="6"/>
      <c r="J101" s="6"/>
      <c r="K101" s="6"/>
      <c r="L101" s="18"/>
    </row>
    <row r="102" customFormat="false" ht="15" hidden="false" customHeight="true" outlineLevel="0" collapsed="false">
      <c r="A102" s="2" t="n">
        <v>5</v>
      </c>
      <c r="B102" s="2"/>
      <c r="C102" s="2"/>
      <c r="D102" s="2"/>
      <c r="E102" s="2" t="s">
        <v>95</v>
      </c>
      <c r="F102" s="2" t="s">
        <v>96</v>
      </c>
      <c r="G102" s="2" t="s">
        <v>97</v>
      </c>
      <c r="H102" s="2"/>
      <c r="I102" s="2"/>
      <c r="J102" s="2" t="n">
        <v>9.4</v>
      </c>
      <c r="K102" s="2" t="n">
        <f aca="false">H102*J102</f>
        <v>0</v>
      </c>
      <c r="L102" s="18"/>
    </row>
    <row r="103" customFormat="false" ht="15" hidden="false" customHeight="true" outlineLevel="0" collapsed="false">
      <c r="A103" s="2" t="n">
        <v>5</v>
      </c>
      <c r="B103" s="2"/>
      <c r="C103" s="2"/>
      <c r="D103" s="2"/>
      <c r="E103" s="2" t="s">
        <v>95</v>
      </c>
      <c r="F103" s="2" t="s">
        <v>98</v>
      </c>
      <c r="G103" s="2" t="s">
        <v>73</v>
      </c>
      <c r="H103" s="2" t="n">
        <v>2</v>
      </c>
      <c r="I103" s="2"/>
      <c r="J103" s="2" t="n">
        <f aca="false">11.1</f>
        <v>11.1</v>
      </c>
      <c r="K103" s="2" t="n">
        <f aca="false">H103*J103</f>
        <v>22.2</v>
      </c>
      <c r="L103" s="18"/>
    </row>
    <row r="104" customFormat="false" ht="15" hidden="false" customHeight="true" outlineLevel="0" collapsed="false">
      <c r="A104" s="2" t="n">
        <v>5</v>
      </c>
      <c r="B104" s="2"/>
      <c r="C104" s="2"/>
      <c r="D104" s="2"/>
      <c r="E104" s="2" t="s">
        <v>95</v>
      </c>
      <c r="F104" s="2" t="s">
        <v>99</v>
      </c>
      <c r="G104" s="2" t="s">
        <v>12</v>
      </c>
      <c r="H104" s="2" t="n">
        <v>1</v>
      </c>
      <c r="I104" s="2"/>
      <c r="J104" s="2" t="n">
        <f aca="false">16.7</f>
        <v>16.7</v>
      </c>
      <c r="K104" s="2" t="n">
        <f aca="false">H104*J104</f>
        <v>16.7</v>
      </c>
      <c r="L104" s="18"/>
    </row>
    <row r="105" customFormat="false" ht="15" hidden="false" customHeight="true" outlineLevel="0" collapsed="false">
      <c r="A105" s="2" t="n">
        <v>5</v>
      </c>
      <c r="B105" s="2"/>
      <c r="C105" s="2"/>
      <c r="D105" s="2"/>
      <c r="E105" s="2" t="s">
        <v>95</v>
      </c>
      <c r="F105" s="2" t="s">
        <v>100</v>
      </c>
      <c r="G105" s="2" t="s">
        <v>101</v>
      </c>
      <c r="H105" s="2" t="n">
        <v>16</v>
      </c>
      <c r="I105" s="2" t="s">
        <v>68</v>
      </c>
      <c r="J105" s="2" t="n">
        <v>8.5</v>
      </c>
      <c r="K105" s="2" t="n">
        <f aca="false">H105*J105</f>
        <v>136</v>
      </c>
      <c r="L105" s="18"/>
    </row>
    <row r="106" customFormat="false" ht="15" hidden="false" customHeight="true" outlineLevel="0" collapsed="false">
      <c r="A106" s="2" t="n">
        <v>5</v>
      </c>
      <c r="B106" s="2"/>
      <c r="C106" s="2"/>
      <c r="D106" s="2"/>
      <c r="E106" s="2" t="s">
        <v>95</v>
      </c>
      <c r="F106" s="2" t="s">
        <v>102</v>
      </c>
      <c r="G106" s="2" t="s">
        <v>20</v>
      </c>
      <c r="H106" s="2" t="n">
        <v>1</v>
      </c>
      <c r="I106" s="2"/>
      <c r="J106" s="2" t="n">
        <f aca="false">27.76</f>
        <v>27.76</v>
      </c>
      <c r="K106" s="2" t="n">
        <f aca="false">H106*J106</f>
        <v>27.76</v>
      </c>
      <c r="L106" s="18"/>
    </row>
    <row r="107" customFormat="false" ht="15" hidden="false" customHeight="true" outlineLevel="0" collapsed="false">
      <c r="A107" s="2" t="n">
        <v>5</v>
      </c>
      <c r="B107" s="2"/>
      <c r="C107" s="2"/>
      <c r="D107" s="2"/>
      <c r="E107" s="2" t="s">
        <v>107</v>
      </c>
      <c r="F107" s="2" t="s">
        <v>17</v>
      </c>
      <c r="G107" s="2" t="s">
        <v>108</v>
      </c>
      <c r="H107" s="6" t="n">
        <v>72</v>
      </c>
      <c r="I107" s="2"/>
      <c r="J107" s="2" t="n">
        <v>16.71</v>
      </c>
      <c r="K107" s="2" t="n">
        <f aca="false">H107*J107</f>
        <v>1203.12</v>
      </c>
      <c r="L107" s="18"/>
    </row>
    <row r="108" customFormat="false" ht="15" hidden="false" customHeight="true" outlineLevel="0" collapsed="false">
      <c r="A108" s="2" t="n">
        <v>5</v>
      </c>
      <c r="B108" s="2"/>
      <c r="C108" s="2"/>
      <c r="D108" s="2"/>
      <c r="E108" s="2" t="s">
        <v>107</v>
      </c>
      <c r="F108" s="2" t="s">
        <v>17</v>
      </c>
      <c r="G108" s="2" t="s">
        <v>109</v>
      </c>
      <c r="H108" s="6" t="n">
        <v>32</v>
      </c>
      <c r="I108" s="2"/>
      <c r="J108" s="2" t="n">
        <v>6.77</v>
      </c>
      <c r="K108" s="2" t="n">
        <f aca="false">H108*J108</f>
        <v>216.64</v>
      </c>
      <c r="L108" s="18"/>
    </row>
    <row r="109" customFormat="false" ht="15" hidden="false" customHeight="true" outlineLevel="0" collapsed="false">
      <c r="A109" s="2" t="n">
        <v>5</v>
      </c>
      <c r="B109" s="2"/>
      <c r="C109" s="2"/>
      <c r="D109" s="2"/>
      <c r="E109" s="2" t="s">
        <v>107</v>
      </c>
      <c r="F109" s="2" t="s">
        <v>110</v>
      </c>
      <c r="G109" s="2" t="s">
        <v>111</v>
      </c>
      <c r="H109" s="6" t="n">
        <v>14</v>
      </c>
      <c r="I109" s="2"/>
      <c r="J109" s="2" t="n">
        <v>7.4</v>
      </c>
      <c r="K109" s="2" t="n">
        <f aca="false">H109*J109</f>
        <v>103.6</v>
      </c>
      <c r="L109" s="18"/>
    </row>
    <row r="110" customFormat="false" ht="15" hidden="false" customHeight="true" outlineLevel="0" collapsed="false">
      <c r="A110" s="2" t="n">
        <v>5</v>
      </c>
      <c r="B110" s="2"/>
      <c r="C110" s="2"/>
      <c r="D110" s="2"/>
      <c r="E110" s="2" t="s">
        <v>107</v>
      </c>
      <c r="F110" s="2" t="s">
        <v>110</v>
      </c>
      <c r="G110" s="2" t="s">
        <v>112</v>
      </c>
      <c r="H110" s="6" t="n">
        <v>36</v>
      </c>
      <c r="I110" s="2"/>
      <c r="J110" s="2" t="n">
        <v>7.4</v>
      </c>
      <c r="K110" s="2" t="n">
        <f aca="false">H110*J110</f>
        <v>266.4</v>
      </c>
      <c r="L110" s="18"/>
    </row>
  </sheetData>
  <autoFilter ref="A1:K66">
    <filterColumn colId="0">
      <filters>
        <filter val="2"/>
        <filter val="3"/>
      </filters>
    </filterColumn>
  </autoFilter>
  <mergeCells count="5">
    <mergeCell ref="L2:L19"/>
    <mergeCell ref="L20:L44"/>
    <mergeCell ref="L45:L66"/>
    <mergeCell ref="L68:L94"/>
    <mergeCell ref="L96:L1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user</dc:creator>
  <dc:description/>
  <dc:language>ru-RU</dc:language>
  <cp:lastModifiedBy/>
  <dcterms:modified xsi:type="dcterms:W3CDTF">2021-05-24T19:28:48Z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