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314FD00-FD01-4C9A-99EE-A88DE90D3B4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9" sheetId="13" r:id="rId1"/>
  </sheets>
  <definedNames>
    <definedName name="_xlnm.Print_Area" localSheetId="0">Лист9!$A$1:$M$30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3" i="13" l="1"/>
  <c r="E21" i="13" l="1"/>
  <c r="E16" i="13"/>
  <c r="E17" i="13"/>
  <c r="E14" i="13"/>
  <c r="E12" i="13"/>
  <c r="E9" i="13"/>
  <c r="E8" i="13" l="1"/>
  <c r="E11" i="13"/>
  <c r="E10" i="13"/>
  <c r="E22" i="13"/>
  <c r="E18" i="13"/>
  <c r="E15" i="13" l="1"/>
  <c r="E23" i="13" s="1"/>
</calcChain>
</file>

<file path=xl/sharedStrings.xml><?xml version="1.0" encoding="utf-8"?>
<sst xmlns="http://schemas.openxmlformats.org/spreadsheetml/2006/main" count="78" uniqueCount="56">
  <si>
    <t>УТВЕРЖДАЮ</t>
  </si>
  <si>
    <t>№ п/п</t>
  </si>
  <si>
    <t>Наименование ТМЦ</t>
  </si>
  <si>
    <t>ГОСТ; ТУ</t>
  </si>
  <si>
    <t>Ед.изм</t>
  </si>
  <si>
    <t>___________________________</t>
  </si>
  <si>
    <t>Дата</t>
  </si>
  <si>
    <t>Согласовано:</t>
  </si>
  <si>
    <t>Участок № 1</t>
  </si>
  <si>
    <t>_____________________Рябченко Ю.Б.</t>
  </si>
  <si>
    <t>Главный инженер ООО  "Сургуттрансстрой"</t>
  </si>
  <si>
    <t xml:space="preserve">ЗАЯВКА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</si>
  <si>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Начальник участка </t>
  </si>
  <si>
    <t xml:space="preserve">Кол-во </t>
  </si>
  <si>
    <t>Балабанов Е.В.</t>
  </si>
  <si>
    <t>тн</t>
  </si>
  <si>
    <t>ТУ 36.26.11-5-89</t>
  </si>
  <si>
    <t>ГОСТ 8240-97</t>
  </si>
  <si>
    <t>ГОСТ 8509-93</t>
  </si>
  <si>
    <t>Уголок 50х50х5</t>
  </si>
  <si>
    <t>ГОСТ 19093-74</t>
  </si>
  <si>
    <t>Полоса 4х40мм</t>
  </si>
  <si>
    <t>Полоса 4х150мм</t>
  </si>
  <si>
    <t>Швеллер 16У</t>
  </si>
  <si>
    <t xml:space="preserve">Профиль 120х120х4 </t>
  </si>
  <si>
    <t>ГОСТ 3024502003</t>
  </si>
  <si>
    <t>Двутавр 20</t>
  </si>
  <si>
    <t>ГОСТ 8239-89</t>
  </si>
  <si>
    <t>Швеллер 24У</t>
  </si>
  <si>
    <t>Уголок 75х75х6</t>
  </si>
  <si>
    <t>Лист ПВ-508</t>
  </si>
  <si>
    <t>Швеллер 12</t>
  </si>
  <si>
    <t>Прокат толстолистовой горячекатаный в листах 4 мм</t>
  </si>
  <si>
    <t>Трубы стальные электросварные прямошовные диаметром 89х5мм</t>
  </si>
  <si>
    <t>ГОСТ 10704-91</t>
  </si>
  <si>
    <t>Трубы стальные электросварные прямошовные диаметром 114х5мм</t>
  </si>
  <si>
    <t>Объект: Кустовая площадка №114 С.-Х. м/р,  Кустовая площадка №146 Бахиловское м/р"</t>
  </si>
  <si>
    <t>"18" марта 2021 г.</t>
  </si>
  <si>
    <t>Цена, руб. (франко-склад поставщика), без НДС</t>
  </si>
  <si>
    <t>462,75 руб/м, 0,0104 тн/м, 44.495 р/тн</t>
  </si>
  <si>
    <t>600,32 руб/м, 0,0134 тн/м, 44.800 р/тн</t>
  </si>
  <si>
    <t>есть в поставке заказчика по к. 114 (стр.92,94)</t>
  </si>
  <si>
    <t>по РВ к.114</t>
  </si>
  <si>
    <t>по РВ к.146</t>
  </si>
  <si>
    <t>Прокат толстолистовой горячекатаный в листах 6 мм (в РВ 9-12 мм)</t>
  </si>
  <si>
    <t>Прокат толстолистовой горячекатаный в листах 8 мм (в РВ 9-12 мм)</t>
  </si>
  <si>
    <t>Мечел</t>
  </si>
  <si>
    <t>СПК</t>
  </si>
  <si>
    <t>Ур.сталь</t>
  </si>
  <si>
    <t>дог.15.04.2020</t>
  </si>
  <si>
    <t>дог.26.03.2020</t>
  </si>
  <si>
    <t>Разница на партии, руб.</t>
  </si>
  <si>
    <t>Разница РВ к.114 и лучшей цены закупа на 1 тн, руб.</t>
  </si>
  <si>
    <t>арматура А500С 8 кг 12000</t>
  </si>
  <si>
    <t>8 арматура А500С 10 кг 25000</t>
  </si>
  <si>
    <t>9 арматура А500С 12 кг 84000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</si>
</sst>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u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9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5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/>
    <xf numFmtId="3" fontId="1" fillId="0" borderId="0" xfId="0" applyNumberFormat="1" applyFont="1"/>
    <xf numFmtId="3" fontId="0" fillId="0" borderId="0" xfId="0" applyNumberFormat="1"/>
    <xf numFmtId="0" fontId="12" fillId="0" borderId="1" xfId="0" applyFont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3" borderId="1" xfId="0" applyFont="1" applyFill="1" applyBorder="1"/>
    <xf numFmtId="3" fontId="14" fillId="3" borderId="1" xfId="0" applyNumberFormat="1" applyFont="1" applyFill="1" applyBorder="1"/>
    <xf numFmtId="3" fontId="0" fillId="3" borderId="4" xfId="0" applyNumberFormat="1" applyFill="1" applyBorder="1"/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0" fontId="16" fillId="0" borderId="1" xfId="0" applyFont="1" applyBorder="1"/>
    <xf numFmtId="0" fontId="17" fillId="0" borderId="1" xfId="0" applyFont="1" applyBorder="1"/>
    <xf numFmtId="0" fontId="6" fillId="0" borderId="0" xfId="0" applyFont="1"/>
    <xf numFmtId="0" fontId="18" fillId="0" borderId="1" xfId="0" applyFont="1" applyBorder="1"/>
    <xf numFmtId="0" fontId="19" fillId="0" borderId="1" xfId="0" applyFont="1" applyBorder="1" applyAlignment="1">
      <alignment vertical="center" wrapText="1"/>
    </xf>
    <xf numFmtId="0" fontId="20" fillId="0" borderId="0" xfId="0" applyFont="1"/>
  </cellXfs>
  <cellStyles count="3">
    <cellStyle name="Excel Built-in Normal" xfId="2" xr:uid="{00000000-0005-0000-0000-000000000000}"/>
    <cellStyle name="Обычный" xfId="0" builtinId="0"/>
    <cellStyle name="Обычный 1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tabSelected="1" view="pageBreakPreview" topLeftCell="A22" zoomScale="160" zoomScaleNormal="100" zoomScaleSheetLayoutView="160" workbookViewId="0">
      <selection activeCell="A23" sqref="A23:B27"/>
    </sheetView>
  </sheetViews>
  <sheetFormatPr defaultColWidth="9.109375" defaultRowHeight="14.4" x14ac:dyDescent="0.3"/>
  <cols>
    <col min="1" max="1" width="6.88671875" style="4" customWidth="1"/>
    <col min="2" max="2" width="42.21875" style="4" customWidth="1"/>
    <col min="3" max="3" width="19.33203125" style="4" customWidth="1"/>
    <col min="4" max="4" width="8.33203125" style="4" customWidth="1"/>
    <col min="5" max="5" width="12" style="4" customWidth="1"/>
    <col min="6" max="6" width="13.77734375" style="4" customWidth="1"/>
    <col min="7" max="7" width="8.33203125" style="4" customWidth="1"/>
    <col min="8" max="9" width="9.109375" style="4"/>
    <col min="10" max="10" width="9.109375" style="4" customWidth="1"/>
    <col min="11" max="11" width="20.5546875" style="4" customWidth="1"/>
    <col min="12" max="12" width="17.5546875" style="4" customWidth="1"/>
    <col min="13" max="13" width="45.77734375" style="4" customWidth="1"/>
    <col min="14" max="16384" width="9.109375" style="4"/>
  </cols>
  <sheetData>
    <row r="1" spans="1:12" ht="15.6" x14ac:dyDescent="0.3">
      <c r="A1" s="5"/>
      <c r="B1" s="5"/>
      <c r="C1" s="5"/>
      <c r="D1" s="5"/>
      <c r="E1" s="5" t="s">
        <v>0</v>
      </c>
      <c r="F1" s="5"/>
      <c r="G1" s="5"/>
      <c r="H1" s="5"/>
      <c r="I1" s="5"/>
      <c r="J1" s="5"/>
      <c r="K1" s="5"/>
      <c r="L1" s="5"/>
    </row>
    <row r="2" spans="1:12" ht="15.6" x14ac:dyDescent="0.3">
      <c r="A2" s="5" t="s">
        <v>8</v>
      </c>
      <c r="B2" s="5"/>
      <c r="C2" s="2"/>
      <c r="D2" s="5"/>
      <c r="E2" s="5" t="s">
        <v>10</v>
      </c>
      <c r="F2" s="5"/>
      <c r="G2" s="5"/>
      <c r="H2" s="5"/>
      <c r="I2" s="5"/>
      <c r="J2" s="5"/>
      <c r="K2" s="5"/>
      <c r="L2" s="5"/>
    </row>
    <row r="3" spans="1:12" ht="18.75" customHeight="1" x14ac:dyDescent="0.3">
      <c r="A3" s="1" t="s">
        <v>6</v>
      </c>
      <c r="B3" s="5" t="s">
        <v>37</v>
      </c>
      <c r="C3" s="5"/>
      <c r="D3" s="5"/>
      <c r="E3" s="5" t="s">
        <v>9</v>
      </c>
      <c r="F3" s="5"/>
      <c r="G3" s="5"/>
      <c r="H3" s="5"/>
      <c r="I3" s="5"/>
      <c r="J3" s="5"/>
      <c r="K3" s="5"/>
      <c r="L3" s="5"/>
    </row>
    <row r="4" spans="1:12" ht="45.75" customHeight="1" x14ac:dyDescent="0.3">
      <c r="A4" s="31" t="s">
        <v>11</v>
      </c>
      <c r="B4" s="31"/>
      <c r="C4" s="31"/>
      <c r="D4" s="31"/>
      <c r="E4" s="31"/>
      <c r="F4" s="31"/>
      <c r="G4" s="31"/>
      <c r="H4" s="31"/>
      <c r="I4" s="31"/>
      <c r="J4" s="31"/>
      <c r="K4" s="13"/>
      <c r="L4" s="5"/>
    </row>
    <row r="5" spans="1:12" ht="15.6" x14ac:dyDescent="0.3">
      <c r="B5" s="7" t="s">
        <v>36</v>
      </c>
      <c r="C5" s="5"/>
      <c r="D5" s="5"/>
      <c r="E5" s="9"/>
      <c r="F5" s="5" t="s">
        <v>49</v>
      </c>
      <c r="G5" s="5" t="s">
        <v>50</v>
      </c>
      <c r="H5" s="5"/>
      <c r="I5" s="5"/>
      <c r="J5" s="5"/>
      <c r="K5" s="5"/>
      <c r="L5" s="5"/>
    </row>
    <row r="6" spans="1:12" ht="33.75" customHeight="1" x14ac:dyDescent="0.3">
      <c r="A6" s="32" t="s">
        <v>1</v>
      </c>
      <c r="B6" s="32" t="s">
        <v>2</v>
      </c>
      <c r="C6" s="32" t="s">
        <v>3</v>
      </c>
      <c r="D6" s="32" t="s">
        <v>4</v>
      </c>
      <c r="E6" s="34" t="s">
        <v>13</v>
      </c>
      <c r="F6" s="36" t="s">
        <v>38</v>
      </c>
      <c r="G6" s="36"/>
      <c r="H6" s="36"/>
      <c r="I6" s="36"/>
      <c r="J6" s="36"/>
      <c r="K6" s="36"/>
      <c r="L6" s="36"/>
    </row>
    <row r="7" spans="1:12" ht="24.75" customHeight="1" x14ac:dyDescent="0.3">
      <c r="A7" s="33"/>
      <c r="B7" s="33"/>
      <c r="C7" s="33"/>
      <c r="D7" s="33"/>
      <c r="E7" s="35"/>
      <c r="F7" s="16" t="s">
        <v>42</v>
      </c>
      <c r="G7" s="25" t="s">
        <v>43</v>
      </c>
      <c r="H7" s="16" t="s">
        <v>46</v>
      </c>
      <c r="I7" s="16" t="s">
        <v>47</v>
      </c>
      <c r="J7" s="16" t="s">
        <v>48</v>
      </c>
      <c r="K7" s="17" t="s">
        <v>52</v>
      </c>
      <c r="L7" s="15" t="s">
        <v>51</v>
      </c>
    </row>
    <row r="8" spans="1:12" ht="15.6" x14ac:dyDescent="0.3">
      <c r="A8" s="6">
        <v>1</v>
      </c>
      <c r="B8" s="8" t="s">
        <v>24</v>
      </c>
      <c r="C8" s="3" t="s">
        <v>25</v>
      </c>
      <c r="D8" s="3" t="s">
        <v>15</v>
      </c>
      <c r="E8" s="3">
        <f>2.257+0.428</f>
        <v>2.6850000000000001</v>
      </c>
      <c r="F8" s="18">
        <v>51823</v>
      </c>
      <c r="G8" s="26"/>
      <c r="H8" s="19">
        <v>51916</v>
      </c>
      <c r="I8" s="18">
        <v>65833</v>
      </c>
      <c r="J8" s="18">
        <v>62500</v>
      </c>
      <c r="K8" s="28">
        <v>-93</v>
      </c>
      <c r="L8" s="29">
        <v>-250</v>
      </c>
    </row>
    <row r="9" spans="1:12" ht="15.6" x14ac:dyDescent="0.3">
      <c r="A9" s="6">
        <v>2</v>
      </c>
      <c r="B9" s="8" t="s">
        <v>30</v>
      </c>
      <c r="C9" s="3" t="s">
        <v>16</v>
      </c>
      <c r="D9" s="3" t="s">
        <v>15</v>
      </c>
      <c r="E9" s="3">
        <f>10.956+0.138+0.209+1.736+2.019+2.232</f>
        <v>17.29</v>
      </c>
      <c r="F9" s="18">
        <v>48806</v>
      </c>
      <c r="G9" s="26">
        <v>56002</v>
      </c>
      <c r="H9" s="19">
        <v>63776</v>
      </c>
      <c r="I9" s="18">
        <v>66250</v>
      </c>
      <c r="J9" s="18">
        <v>64583</v>
      </c>
      <c r="K9" s="28">
        <v>-14970</v>
      </c>
      <c r="L9" s="29">
        <v>-258831</v>
      </c>
    </row>
    <row r="10" spans="1:12" ht="15.6" x14ac:dyDescent="0.3">
      <c r="A10" s="6">
        <v>3</v>
      </c>
      <c r="B10" s="8" t="s">
        <v>28</v>
      </c>
      <c r="C10" s="3" t="s">
        <v>17</v>
      </c>
      <c r="D10" s="3" t="s">
        <v>15</v>
      </c>
      <c r="E10" s="3">
        <f>12.012+3.196</f>
        <v>15.208</v>
      </c>
      <c r="F10" s="18">
        <v>79512</v>
      </c>
      <c r="G10" s="26"/>
      <c r="H10" s="19">
        <v>72500</v>
      </c>
      <c r="I10" s="18">
        <v>83166</v>
      </c>
      <c r="J10" s="18">
        <v>74166</v>
      </c>
      <c r="K10" s="28">
        <v>7012</v>
      </c>
      <c r="L10" s="29">
        <v>106638</v>
      </c>
    </row>
    <row r="11" spans="1:12" ht="15.6" x14ac:dyDescent="0.3">
      <c r="A11" s="6">
        <v>4</v>
      </c>
      <c r="B11" s="8" t="s">
        <v>23</v>
      </c>
      <c r="C11" s="3" t="s">
        <v>17</v>
      </c>
      <c r="D11" s="3" t="s">
        <v>15</v>
      </c>
      <c r="E11" s="3">
        <f>6.326+0.41+0.078+0.57+0.594+1.985</f>
        <v>9.963000000000001</v>
      </c>
      <c r="F11" s="18">
        <v>55390</v>
      </c>
      <c r="G11" s="26"/>
      <c r="H11" s="18">
        <v>58750</v>
      </c>
      <c r="I11" s="18">
        <v>60000</v>
      </c>
      <c r="J11" s="19">
        <v>58250</v>
      </c>
      <c r="K11" s="28">
        <v>-2860</v>
      </c>
      <c r="L11" s="29">
        <v>-28494</v>
      </c>
    </row>
    <row r="12" spans="1:12" ht="15.6" x14ac:dyDescent="0.3">
      <c r="A12" s="6">
        <v>5</v>
      </c>
      <c r="B12" s="8" t="s">
        <v>31</v>
      </c>
      <c r="C12" s="3" t="s">
        <v>17</v>
      </c>
      <c r="D12" s="3" t="s">
        <v>15</v>
      </c>
      <c r="E12" s="3">
        <f>1.043+1.341</f>
        <v>2.3839999999999999</v>
      </c>
      <c r="F12" s="20">
        <v>55390</v>
      </c>
      <c r="G12" s="27"/>
      <c r="H12" s="21">
        <v>54166</v>
      </c>
      <c r="I12" s="18"/>
      <c r="J12" s="18">
        <v>58333</v>
      </c>
      <c r="K12" s="28">
        <v>1224</v>
      </c>
      <c r="L12" s="29">
        <v>-2918</v>
      </c>
    </row>
    <row r="13" spans="1:12" ht="15.6" x14ac:dyDescent="0.3">
      <c r="A13" s="6">
        <v>6</v>
      </c>
      <c r="B13" s="8" t="s">
        <v>26</v>
      </c>
      <c r="C13" s="3" t="s">
        <v>27</v>
      </c>
      <c r="D13" s="3" t="s">
        <v>15</v>
      </c>
      <c r="E13" s="3">
        <v>0.38</v>
      </c>
      <c r="F13" s="18">
        <v>61743</v>
      </c>
      <c r="G13" s="26">
        <v>61743</v>
      </c>
      <c r="H13" s="19">
        <v>61250</v>
      </c>
      <c r="I13" s="18">
        <v>67083</v>
      </c>
      <c r="J13" s="18">
        <v>65833</v>
      </c>
      <c r="K13" s="28">
        <v>493</v>
      </c>
      <c r="L13" s="29">
        <v>187</v>
      </c>
    </row>
    <row r="14" spans="1:12" ht="15.6" x14ac:dyDescent="0.3">
      <c r="A14" s="6">
        <v>7</v>
      </c>
      <c r="B14" s="11" t="s">
        <v>19</v>
      </c>
      <c r="C14" s="3" t="s">
        <v>18</v>
      </c>
      <c r="D14" s="3" t="s">
        <v>15</v>
      </c>
      <c r="E14" s="3">
        <f>0.23+2.03+0.227+2.716+1.441+3.492</f>
        <v>10.135999999999999</v>
      </c>
      <c r="F14" s="18">
        <v>46429</v>
      </c>
      <c r="G14" s="26"/>
      <c r="H14" s="19">
        <v>49333</v>
      </c>
      <c r="I14" s="18">
        <v>54583</v>
      </c>
      <c r="J14" s="18">
        <v>62083</v>
      </c>
      <c r="K14" s="28">
        <v>-2904</v>
      </c>
      <c r="L14" s="29">
        <v>-29435</v>
      </c>
    </row>
    <row r="15" spans="1:12" ht="15.6" x14ac:dyDescent="0.3">
      <c r="A15" s="6">
        <v>8</v>
      </c>
      <c r="B15" s="11" t="s">
        <v>29</v>
      </c>
      <c r="C15" s="3" t="s">
        <v>18</v>
      </c>
      <c r="D15" s="3" t="s">
        <v>15</v>
      </c>
      <c r="E15" s="3">
        <f>0.031+0.04+0.021</f>
        <v>9.2000000000000012E-2</v>
      </c>
      <c r="F15" s="18">
        <v>47298</v>
      </c>
      <c r="G15" s="26"/>
      <c r="H15" s="19">
        <v>50000</v>
      </c>
      <c r="I15" s="18">
        <v>59583</v>
      </c>
      <c r="J15" s="18">
        <v>62083</v>
      </c>
      <c r="K15" s="28">
        <v>-2702</v>
      </c>
      <c r="L15" s="29">
        <v>-249</v>
      </c>
    </row>
    <row r="16" spans="1:12" ht="31.2" x14ac:dyDescent="0.3">
      <c r="A16" s="6">
        <v>9</v>
      </c>
      <c r="B16" s="11" t="s">
        <v>45</v>
      </c>
      <c r="C16" s="3" t="s">
        <v>20</v>
      </c>
      <c r="D16" s="3" t="s">
        <v>15</v>
      </c>
      <c r="E16" s="3">
        <f>0.146+2</f>
        <v>2.1459999999999999</v>
      </c>
      <c r="F16" s="18">
        <v>54750</v>
      </c>
      <c r="G16" s="26">
        <v>58700</v>
      </c>
      <c r="H16" s="18"/>
      <c r="I16" s="19">
        <v>64166</v>
      </c>
      <c r="J16" s="18">
        <v>65833</v>
      </c>
      <c r="K16" s="28">
        <v>-9416</v>
      </c>
      <c r="L16" s="29">
        <v>-20207</v>
      </c>
    </row>
    <row r="17" spans="1:13" ht="31.8" customHeight="1" x14ac:dyDescent="0.3">
      <c r="A17" s="6">
        <v>10</v>
      </c>
      <c r="B17" s="11" t="s">
        <v>44</v>
      </c>
      <c r="C17" s="3" t="s">
        <v>20</v>
      </c>
      <c r="D17" s="3" t="s">
        <v>15</v>
      </c>
      <c r="E17" s="3">
        <f>3.377+0.16+0.047+0.721+0.085*6+0.927</f>
        <v>5.7419999999999991</v>
      </c>
      <c r="F17" s="18">
        <v>54750</v>
      </c>
      <c r="G17" s="26">
        <v>58700</v>
      </c>
      <c r="H17" s="18"/>
      <c r="I17" s="19">
        <v>64166</v>
      </c>
      <c r="J17" s="18">
        <v>65833</v>
      </c>
      <c r="K17" s="28">
        <v>-9416</v>
      </c>
      <c r="L17" s="29">
        <v>-54067</v>
      </c>
    </row>
    <row r="18" spans="1:13" ht="34.200000000000003" customHeight="1" x14ac:dyDescent="0.3">
      <c r="A18" s="6">
        <v>11</v>
      </c>
      <c r="B18" s="11" t="s">
        <v>32</v>
      </c>
      <c r="C18" s="3" t="s">
        <v>20</v>
      </c>
      <c r="D18" s="3" t="s">
        <v>15</v>
      </c>
      <c r="E18" s="3">
        <f>1.4</f>
        <v>1.4</v>
      </c>
      <c r="F18" s="20">
        <v>54750</v>
      </c>
      <c r="G18" s="27"/>
      <c r="H18" s="20"/>
      <c r="I18" s="21">
        <v>64166</v>
      </c>
      <c r="J18" s="18">
        <v>65833</v>
      </c>
      <c r="K18" s="28">
        <v>-9416</v>
      </c>
      <c r="L18" s="29">
        <v>-13182</v>
      </c>
    </row>
    <row r="19" spans="1:13" ht="15.6" x14ac:dyDescent="0.3">
      <c r="A19" s="6">
        <v>12</v>
      </c>
      <c r="B19" s="11" t="s">
        <v>21</v>
      </c>
      <c r="C19" s="3" t="s">
        <v>20</v>
      </c>
      <c r="D19" s="3" t="s">
        <v>15</v>
      </c>
      <c r="E19" s="3">
        <v>0.58899999999999997</v>
      </c>
      <c r="F19" s="20">
        <v>54750</v>
      </c>
      <c r="G19" s="27"/>
      <c r="H19" s="21">
        <v>61250</v>
      </c>
      <c r="I19" s="20">
        <v>71250</v>
      </c>
      <c r="J19" s="20">
        <v>66583</v>
      </c>
      <c r="K19" s="30">
        <v>-6500</v>
      </c>
      <c r="L19" s="29">
        <v>-3828</v>
      </c>
    </row>
    <row r="20" spans="1:13" ht="15.6" x14ac:dyDescent="0.3">
      <c r="A20" s="6">
        <v>13</v>
      </c>
      <c r="B20" s="11" t="s">
        <v>22</v>
      </c>
      <c r="C20" s="3" t="s">
        <v>20</v>
      </c>
      <c r="D20" s="3" t="s">
        <v>15</v>
      </c>
      <c r="E20" s="3">
        <v>1.1000000000000001</v>
      </c>
      <c r="F20" s="20">
        <v>54750</v>
      </c>
      <c r="G20" s="27"/>
      <c r="H20" s="20"/>
      <c r="I20" s="21">
        <v>66666</v>
      </c>
      <c r="J20" s="20">
        <v>82500</v>
      </c>
      <c r="K20" s="30">
        <v>-11916</v>
      </c>
      <c r="L20" s="29">
        <v>-13107</v>
      </c>
    </row>
    <row r="21" spans="1:13" ht="57" customHeight="1" x14ac:dyDescent="0.3">
      <c r="A21" s="6">
        <v>14</v>
      </c>
      <c r="B21" s="11" t="s">
        <v>33</v>
      </c>
      <c r="C21" s="3" t="s">
        <v>34</v>
      </c>
      <c r="D21" s="3" t="s">
        <v>15</v>
      </c>
      <c r="E21" s="3">
        <f>6.187+7.954</f>
        <v>14.141</v>
      </c>
      <c r="F21" s="14" t="s">
        <v>39</v>
      </c>
      <c r="G21" s="27"/>
      <c r="H21" s="20"/>
      <c r="I21" s="21">
        <v>60416</v>
      </c>
      <c r="J21" s="20">
        <v>66666</v>
      </c>
      <c r="K21" s="30">
        <v>-15921</v>
      </c>
      <c r="L21" s="29">
        <v>-225139</v>
      </c>
    </row>
    <row r="22" spans="1:13" ht="41.4" x14ac:dyDescent="0.3">
      <c r="A22" s="6">
        <v>15</v>
      </c>
      <c r="B22" s="11" t="s">
        <v>35</v>
      </c>
      <c r="C22" s="3" t="s">
        <v>34</v>
      </c>
      <c r="D22" s="3" t="s">
        <v>15</v>
      </c>
      <c r="E22" s="3">
        <f>0.56*6</f>
        <v>3.3600000000000003</v>
      </c>
      <c r="F22" s="14" t="s">
        <v>40</v>
      </c>
      <c r="G22" s="27"/>
      <c r="H22" s="20"/>
      <c r="I22" s="21">
        <v>61250</v>
      </c>
      <c r="J22" s="20">
        <v>66666</v>
      </c>
      <c r="K22" s="30">
        <v>-16450</v>
      </c>
      <c r="L22" s="29">
        <v>-55272</v>
      </c>
      <c r="M22" s="4" t="s">
        <v>41</v>
      </c>
    </row>
    <row r="23" spans="1:13" ht="15.6" x14ac:dyDescent="0.3">
      <c r="A23" s="46">
        <v>16</v>
      </c>
      <c r="B23" s="47" t="s">
        <v>53</v>
      </c>
      <c r="C23" s="43"/>
      <c r="D23" s="43"/>
      <c r="E23" s="44">
        <f>SUM(E8:E22)</f>
        <v>86.616000000000014</v>
      </c>
      <c r="F23" s="37"/>
      <c r="G23" s="38"/>
      <c r="H23" s="38"/>
      <c r="I23" s="38"/>
      <c r="J23" s="39"/>
      <c r="K23" s="22"/>
      <c r="L23" s="22">
        <f>SUM(L8:L22)</f>
        <v>-598154</v>
      </c>
    </row>
    <row r="24" spans="1:13" ht="15.6" x14ac:dyDescent="0.3">
      <c r="A24" s="40"/>
      <c r="B24" s="40"/>
      <c r="C24" s="41"/>
      <c r="D24" s="41"/>
      <c r="E24" s="44"/>
      <c r="F24" s="41"/>
      <c r="G24" s="42"/>
      <c r="H24" s="42"/>
      <c r="I24" s="42"/>
      <c r="J24" s="23"/>
      <c r="K24" s="23"/>
      <c r="L24" s="24"/>
    </row>
    <row r="25" spans="1:13" ht="15.6" x14ac:dyDescent="0.3">
      <c r="A25" s="40">
        <v>17</v>
      </c>
      <c r="B25" s="47" t="s">
        <v>54</v>
      </c>
      <c r="C25" s="40"/>
      <c r="D25" s="40"/>
      <c r="E25" s="41"/>
      <c r="F25" s="40"/>
      <c r="G25" s="40"/>
      <c r="H25" s="40"/>
      <c r="I25" s="40"/>
      <c r="J25" s="5"/>
      <c r="K25" s="5"/>
    </row>
    <row r="26" spans="1:13" ht="15.6" x14ac:dyDescent="0.3">
      <c r="A26" s="48"/>
      <c r="B26" s="5"/>
      <c r="C26" s="45"/>
      <c r="D26" s="45"/>
      <c r="E26" s="45"/>
      <c r="H26" s="40"/>
      <c r="I26" s="40"/>
      <c r="J26" s="5"/>
      <c r="K26" s="5"/>
    </row>
    <row r="27" spans="1:13" ht="15.6" x14ac:dyDescent="0.3">
      <c r="A27" s="40">
        <v>18</v>
      </c>
      <c r="B27" s="47" t="s">
        <v>55</v>
      </c>
      <c r="C27" s="41"/>
      <c r="D27" s="41"/>
      <c r="E27" s="41"/>
      <c r="F27" s="41"/>
      <c r="G27" s="41"/>
      <c r="H27" s="41"/>
      <c r="I27" s="41"/>
      <c r="J27" s="5"/>
      <c r="K27" s="5"/>
    </row>
    <row r="28" spans="1:13" ht="15.6" x14ac:dyDescent="0.3">
      <c r="A28" s="40" t="s">
        <v>12</v>
      </c>
      <c r="B28" s="43"/>
      <c r="C28" s="41"/>
      <c r="D28" s="41"/>
      <c r="E28" s="40"/>
      <c r="F28" s="40" t="s">
        <v>14</v>
      </c>
      <c r="G28" s="40"/>
      <c r="H28" s="12"/>
      <c r="I28" s="12"/>
      <c r="J28" s="5"/>
      <c r="K28" s="5"/>
    </row>
    <row r="29" spans="1:13" ht="15.6" x14ac:dyDescent="0.3">
      <c r="A29" s="10"/>
      <c r="B29" s="10"/>
      <c r="C29" s="5"/>
      <c r="D29" s="5"/>
      <c r="E29" s="12"/>
      <c r="F29" s="5"/>
      <c r="G29" s="5"/>
      <c r="H29" s="5"/>
      <c r="I29" s="5"/>
    </row>
    <row r="30" spans="1:13" ht="15.6" x14ac:dyDescent="0.3">
      <c r="A30" s="5" t="s">
        <v>7</v>
      </c>
      <c r="B30" s="10"/>
      <c r="C30" s="12" t="s">
        <v>5</v>
      </c>
      <c r="D30" s="12"/>
      <c r="E30" s="5"/>
      <c r="F30" s="12"/>
      <c r="G30" s="12"/>
      <c r="H30" s="12"/>
      <c r="I30" s="12"/>
    </row>
    <row r="31" spans="1:13" ht="15.6" x14ac:dyDescent="0.3">
      <c r="E31" s="12"/>
    </row>
  </sheetData>
  <mergeCells count="7">
    <mergeCell ref="A4:J4"/>
    <mergeCell ref="A6:A7"/>
    <mergeCell ref="B6:B7"/>
    <mergeCell ref="C6:C7"/>
    <mergeCell ref="D6:D7"/>
    <mergeCell ref="E6:E7"/>
    <mergeCell ref="F6:L6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Лист9</vt:lpstr>
      <vt:lpstr>Лист9!Область_печати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2020-07-09T05:35:52Z</cp:lastPrinted>
  <dcterms:created xsi:type="dcterms:W3CDTF">2010-12-17T12:59:44Z</dcterms:created>
  <dcterms:modified xsi:type="dcterms:W3CDTF">2021-04-30T05:35:32Z</dcterms:modified>
</cp:coreProperties>
</file>