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/>
  <bookViews>
    <workbookView xWindow="-105" yWindow="-105" windowWidth="19440" windowHeight="12570"/>
  </bookViews>
  <sheets>
    <sheet name="Лист2" sheetId="2" r:id="rId1"/>
  </sheet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42" i="2" l="1"/>
  <c r="H42" i="2" s="1"/>
  <c r="I42" i="2" s="1"/>
  <c r="J42" i="2" s="1"/>
  <c r="K42" i="2" s="1"/>
  <c r="H41" i="2"/>
  <c r="I41" i="2" s="1"/>
  <c r="J41" i="2" s="1"/>
  <c r="K41" i="2" s="1"/>
  <c r="G41" i="2"/>
  <c r="I40" i="2"/>
  <c r="J40" i="2" s="1"/>
  <c r="K40" i="2" s="1"/>
  <c r="H40" i="2"/>
  <c r="G40" i="2"/>
  <c r="G39" i="2"/>
  <c r="H39" i="2" s="1"/>
  <c r="I39" i="2" s="1"/>
  <c r="J39" i="2" s="1"/>
  <c r="K39" i="2" s="1"/>
  <c r="G38" i="2"/>
  <c r="H38" i="2" s="1"/>
  <c r="I38" i="2" s="1"/>
  <c r="J38" i="2" s="1"/>
  <c r="K38" i="2" s="1"/>
  <c r="H37" i="2"/>
  <c r="I37" i="2" s="1"/>
  <c r="J37" i="2" s="1"/>
  <c r="K37" i="2" s="1"/>
  <c r="G37" i="2"/>
  <c r="I36" i="2"/>
  <c r="J36" i="2" s="1"/>
  <c r="K36" i="2" s="1"/>
  <c r="H36" i="2"/>
  <c r="G36" i="2"/>
  <c r="G35" i="2"/>
  <c r="H35" i="2" s="1"/>
  <c r="I35" i="2" s="1"/>
  <c r="J35" i="2" s="1"/>
  <c r="K35" i="2" s="1"/>
  <c r="G34" i="2"/>
  <c r="H34" i="2" s="1"/>
  <c r="I34" i="2" s="1"/>
  <c r="J34" i="2" s="1"/>
  <c r="K34" i="2" s="1"/>
  <c r="H33" i="2"/>
  <c r="I33" i="2" s="1"/>
  <c r="J33" i="2" s="1"/>
  <c r="K33" i="2" s="1"/>
  <c r="G33" i="2"/>
  <c r="I32" i="2"/>
  <c r="J32" i="2" s="1"/>
  <c r="K32" i="2" s="1"/>
  <c r="H32" i="2"/>
  <c r="G32" i="2"/>
  <c r="G31" i="2"/>
  <c r="H31" i="2" s="1"/>
  <c r="I31" i="2" s="1"/>
  <c r="J31" i="2" s="1"/>
  <c r="K31" i="2" s="1"/>
  <c r="G30" i="2"/>
  <c r="H30" i="2" s="1"/>
  <c r="I30" i="2" s="1"/>
  <c r="J30" i="2" s="1"/>
  <c r="K30" i="2" s="1"/>
  <c r="H29" i="2"/>
  <c r="I29" i="2" s="1"/>
  <c r="J29" i="2" s="1"/>
  <c r="K29" i="2" s="1"/>
  <c r="G29" i="2"/>
  <c r="I28" i="2"/>
  <c r="J28" i="2" s="1"/>
  <c r="K28" i="2" s="1"/>
  <c r="H28" i="2"/>
  <c r="G28" i="2"/>
  <c r="G27" i="2"/>
  <c r="H27" i="2" s="1"/>
  <c r="I27" i="2" s="1"/>
  <c r="J27" i="2" s="1"/>
  <c r="K27" i="2" s="1"/>
  <c r="G26" i="2"/>
  <c r="H26" i="2" s="1"/>
  <c r="I26" i="2" s="1"/>
  <c r="J26" i="2" s="1"/>
  <c r="K26" i="2" s="1"/>
  <c r="H25" i="2"/>
  <c r="I25" i="2" s="1"/>
  <c r="J25" i="2" s="1"/>
  <c r="K25" i="2" s="1"/>
  <c r="G25" i="2"/>
  <c r="I24" i="2"/>
  <c r="J24" i="2" s="1"/>
  <c r="K24" i="2" s="1"/>
  <c r="H24" i="2"/>
  <c r="G24" i="2"/>
  <c r="G23" i="2"/>
  <c r="H23" i="2" s="1"/>
  <c r="I23" i="2" s="1"/>
  <c r="J23" i="2" s="1"/>
  <c r="K23" i="2" s="1"/>
  <c r="G22" i="2"/>
  <c r="H22" i="2" s="1"/>
  <c r="I22" i="2" s="1"/>
  <c r="J22" i="2" s="1"/>
  <c r="K22" i="2" s="1"/>
  <c r="H21" i="2"/>
  <c r="I21" i="2" s="1"/>
  <c r="J21" i="2" s="1"/>
  <c r="K21" i="2" s="1"/>
  <c r="G21" i="2"/>
  <c r="I20" i="2"/>
  <c r="J20" i="2" s="1"/>
  <c r="K20" i="2" s="1"/>
  <c r="H20" i="2"/>
  <c r="G20" i="2"/>
  <c r="G19" i="2"/>
  <c r="H19" i="2" s="1"/>
  <c r="I19" i="2" s="1"/>
  <c r="J19" i="2" s="1"/>
  <c r="K19" i="2" s="1"/>
  <c r="G18" i="2"/>
  <c r="H18" i="2" s="1"/>
  <c r="I18" i="2" s="1"/>
  <c r="J18" i="2" s="1"/>
  <c r="K18" i="2" s="1"/>
  <c r="H17" i="2"/>
  <c r="I17" i="2" s="1"/>
  <c r="J17" i="2" s="1"/>
  <c r="K17" i="2" s="1"/>
  <c r="G17" i="2"/>
  <c r="I16" i="2"/>
  <c r="J16" i="2" s="1"/>
  <c r="K16" i="2" s="1"/>
  <c r="H16" i="2"/>
  <c r="G16" i="2"/>
  <c r="G15" i="2"/>
  <c r="H15" i="2" s="1"/>
  <c r="I15" i="2" s="1"/>
  <c r="J15" i="2" s="1"/>
  <c r="K15" i="2" s="1"/>
  <c r="G14" i="2"/>
  <c r="H14" i="2" s="1"/>
  <c r="I14" i="2" s="1"/>
  <c r="J14" i="2" s="1"/>
  <c r="K14" i="2" s="1"/>
  <c r="H13" i="2"/>
  <c r="I13" i="2" s="1"/>
  <c r="J13" i="2" s="1"/>
  <c r="K13" i="2" s="1"/>
  <c r="G13" i="2"/>
  <c r="G12" i="2"/>
  <c r="H12" i="2" s="1"/>
  <c r="I12" i="2" s="1"/>
  <c r="J12" i="2" s="1"/>
  <c r="K12" i="2" s="1"/>
  <c r="G11" i="2"/>
  <c r="H11" i="2" s="1"/>
  <c r="I11" i="2" s="1"/>
  <c r="J11" i="2" s="1"/>
  <c r="K11" i="2" s="1"/>
  <c r="G10" i="2"/>
  <c r="H10" i="2" s="1"/>
  <c r="I10" i="2" s="1"/>
  <c r="J10" i="2" s="1"/>
  <c r="K10" i="2" s="1"/>
  <c r="H9" i="2"/>
  <c r="I9" i="2" s="1"/>
  <c r="J9" i="2" s="1"/>
  <c r="K9" i="2" s="1"/>
  <c r="G9" i="2"/>
  <c r="G8" i="2"/>
  <c r="H8" i="2" s="1"/>
  <c r="I8" i="2" s="1"/>
  <c r="J8" i="2" s="1"/>
  <c r="K8" i="2" s="1"/>
  <c r="G7" i="2"/>
  <c r="H7" i="2" s="1"/>
  <c r="I7" i="2" s="1"/>
  <c r="J7" i="2" s="1"/>
  <c r="K7" i="2" s="1"/>
  <c r="G6" i="2"/>
  <c r="H6" i="2" s="1"/>
  <c r="I6" i="2" s="1"/>
  <c r="J6" i="2" s="1"/>
  <c r="K6" i="2" s="1"/>
  <c r="H5" i="2"/>
  <c r="I5" i="2" s="1"/>
  <c r="J5" i="2" s="1"/>
  <c r="K5" i="2" s="1"/>
  <c r="G5" i="2"/>
  <c r="G4" i="2"/>
  <c r="H4" i="2" s="1"/>
  <c r="I4" i="2" s="1"/>
  <c r="J4" i="2" s="1"/>
  <c r="K4" i="2" s="1"/>
</calcChain>
</file>

<file path=xl/sharedStrings.xml><?xml version="1.0" encoding="utf-8"?>
<sst xmlns="http://schemas.openxmlformats.org/spreadsheetml/2006/main" count="100" uniqueCount="93">
  <si>
    <t xml:space="preserve">Размер </t>
  </si>
  <si>
    <t>Параметры</t>
  </si>
  <si>
    <t xml:space="preserve">2-категория ткани до 400 </t>
  </si>
  <si>
    <t>3-категория ткани до 500</t>
  </si>
  <si>
    <t>4-категория ткани до 600</t>
  </si>
  <si>
    <t>5-категория ткани до 700</t>
  </si>
  <si>
    <t>6-категория ткани до 800</t>
  </si>
  <si>
    <t>Общий габарит: 40*40</t>
  </si>
  <si>
    <t>Подушка декоративная</t>
  </si>
  <si>
    <t xml:space="preserve">Подушка набивная. </t>
  </si>
  <si>
    <t>Пуф Квадрат</t>
  </si>
  <si>
    <t>Общий габарит: 42*42 h420</t>
  </si>
  <si>
    <t>Деревянный каркас. Наполнение ППУ.</t>
  </si>
  <si>
    <t>Пуф Ромб</t>
  </si>
  <si>
    <t>Пуф Монтана</t>
  </si>
  <si>
    <t>Деревянный каркас
Наполнение: ППУ</t>
  </si>
  <si>
    <t xml:space="preserve">Общий габарит: 450х450х460
</t>
  </si>
  <si>
    <t xml:space="preserve">Общий габарит: 650х450х460
</t>
  </si>
  <si>
    <t>При выборе разных тканей основы и компонента, цена на диван берётся из следующей категории- (Примеры: Основа- 1кат., Компонент-2кат.=Диван-3кат.; Основа-2кат., Компонент-2кат.=Диван- 3кат.)</t>
  </si>
  <si>
    <r>
      <t xml:space="preserve">Общий габарит: 2300х1650х950
Габарит в разложенном состоянии: 2300х1650х650   Спальное место: 2000х1550.        </t>
    </r>
    <r>
      <rPr>
        <b/>
        <i/>
        <sz val="14"/>
        <color theme="1"/>
        <rFont val="Arial"/>
        <family val="2"/>
        <charset val="204"/>
      </rPr>
      <t>Узкие мягкие подлокотники- 120мм.</t>
    </r>
    <r>
      <rPr>
        <i/>
        <sz val="14"/>
        <color theme="1"/>
        <rFont val="Arial"/>
        <family val="2"/>
        <charset val="204"/>
      </rPr>
      <t xml:space="preserve">
 </t>
    </r>
  </si>
  <si>
    <t>Тип раскладки: Пантограф(тик-так)
Деревянный каркас. Бельевой ящик- ЛДСП.
Наполнение: НПБ (спальное место- 550пружин) или ППУ.
Подушки- набивные 3 шт.*</t>
  </si>
  <si>
    <t>Общий габарит: 2300х1100х950
Габарит в разложенном сотсоянии: 2300х1600х600  Спальное место: 2000х1500</t>
  </si>
  <si>
    <r>
      <t xml:space="preserve">Тип раскладки: Пантограф(тик-так).
</t>
    </r>
    <r>
      <rPr>
        <b/>
        <i/>
        <sz val="14"/>
        <color rgb="FFFF0000"/>
        <rFont val="Arial"/>
        <family val="2"/>
        <charset val="204"/>
      </rPr>
      <t>Металлический каркас.</t>
    </r>
    <r>
      <rPr>
        <b/>
        <i/>
        <sz val="14"/>
        <color theme="1"/>
        <rFont val="Arial"/>
        <family val="2"/>
        <charset val="204"/>
      </rPr>
      <t xml:space="preserve"> </t>
    </r>
    <r>
      <rPr>
        <i/>
        <sz val="14"/>
        <color theme="1"/>
        <rFont val="Arial"/>
        <family val="2"/>
        <charset val="204"/>
      </rPr>
      <t xml:space="preserve">Съемный чехол (Бостонский зацеп).                            Бельевой ящик- ЛДСП.
Наполнение: НПБ(спальное место- 550пружин) или ППУ. Узкие подлокотники с декором -120мм.
Декор: МДФ (Венге, Сандал белый, Орех 304, Грецкий орех).
</t>
    </r>
    <r>
      <rPr>
        <b/>
        <sz val="14"/>
        <color theme="1"/>
        <rFont val="Arial"/>
        <family val="2"/>
        <charset val="204"/>
      </rPr>
      <t>Подушки- набивные 2 шт.*</t>
    </r>
  </si>
  <si>
    <r>
      <t xml:space="preserve">Тип раскладки: Пантограф(тик-так).
</t>
    </r>
    <r>
      <rPr>
        <b/>
        <i/>
        <sz val="14"/>
        <color rgb="FFFF0000"/>
        <rFont val="Arial"/>
        <family val="2"/>
        <charset val="204"/>
      </rPr>
      <t>Металлический каркас.</t>
    </r>
    <r>
      <rPr>
        <b/>
        <i/>
        <sz val="14"/>
        <color theme="1"/>
        <rFont val="Arial"/>
        <family val="2"/>
        <charset val="204"/>
      </rPr>
      <t xml:space="preserve"> </t>
    </r>
    <r>
      <rPr>
        <i/>
        <sz val="14"/>
        <color theme="1"/>
        <rFont val="Arial"/>
        <family val="2"/>
        <charset val="204"/>
      </rPr>
      <t xml:space="preserve">Съемный чехол (Бостонский зацеп).                            Бельевой ящик- ЛДСП.
Наполнение: НПБ(спальное место- 550пружин) или ППУ. Узкие мягкие подлокотники  - 120мм.
</t>
    </r>
    <r>
      <rPr>
        <b/>
        <sz val="14"/>
        <color theme="1"/>
        <rFont val="Arial"/>
        <family val="2"/>
        <charset val="204"/>
      </rPr>
      <t>Подушки- набивные 2 шт.*</t>
    </r>
  </si>
  <si>
    <r>
      <t xml:space="preserve">Общий габарит: 2300х1150х950
Габарит в разложенном сотсоянии: 2300х1650х650   Спальное место: 2000х1550.          </t>
    </r>
    <r>
      <rPr>
        <b/>
        <i/>
        <sz val="14"/>
        <color theme="1"/>
        <rFont val="Arial"/>
        <family val="2"/>
        <charset val="204"/>
      </rPr>
      <t>Узкие мягкие подлокотники- 120мм.</t>
    </r>
    <r>
      <rPr>
        <i/>
        <sz val="14"/>
        <color theme="1"/>
        <rFont val="Arial"/>
        <family val="2"/>
        <charset val="204"/>
      </rPr>
      <t xml:space="preserve">
</t>
    </r>
  </si>
  <si>
    <r>
      <t xml:space="preserve">Тип раскладки: Пантограф(тик-так).
Деревянный каркас. Бельевой ящик- ЛДСП.
Наполнение: НПБ(спальное место- 550пружин) или ППУ.
</t>
    </r>
    <r>
      <rPr>
        <b/>
        <sz val="14"/>
        <color theme="1"/>
        <rFont val="Arial"/>
        <family val="2"/>
        <charset val="204"/>
      </rPr>
      <t>Подушки- набивные 2 шт.*</t>
    </r>
  </si>
  <si>
    <t>Общий габарит: 2250х900х950
Габарит в разложенном сотсоянии: 2250х1200х600   Спальное место: 1950х1200</t>
  </si>
  <si>
    <t xml:space="preserve">
Тип раскладки: Книжка.
Деревянный каркас. Бельевой ящик- ЛДСП.
Наполнение: НПБ(спальное место- 480пружин) или ППУ. Подлокотники- мягкие 145мм. Опционно- задняя сторона спинки с закрытием короба в основной ткани**</t>
  </si>
  <si>
    <t>Общий габарит: 850х900х950
Посадочное место: 550х550</t>
  </si>
  <si>
    <t>Деревянный каркас. 
Наполнение: НПБ(84 пружины) или ППУ. Подлокотники- мягкие 145мм.</t>
  </si>
  <si>
    <t>Общий габарит: 1900х900х950
Габарит в разложенном сотсоянии: 1900х1200х450   Спальное место: 1900х1200</t>
  </si>
  <si>
    <t>Тип раскладки: Книжка.
Деревянный каркас. Бельевой ящик- ЛДСП.
Наполнение: НПБ(спальное место- 480пружин) или ППУ.Опционно- задняя сторона спинки с закрытием короба в основной ткани**</t>
  </si>
  <si>
    <t>Общий габарит: 2200х900х1000
Габарит в разложенном сотсоянии: 2200х1200х650    Спальное место: 1950х1200</t>
  </si>
  <si>
    <r>
      <t xml:space="preserve">Тип раскладки: Книжка.
Деревянный каркас. Бельевой ящик- ЛДСП.
Наполнение: НПБ (спальное место -480пружин) или ППУ. Подлокотники- мягкие 125мм. </t>
    </r>
    <r>
      <rPr>
        <sz val="14"/>
        <color theme="1"/>
        <rFont val="Arial"/>
        <family val="2"/>
        <charset val="204"/>
      </rPr>
      <t xml:space="preserve">
Опоры: дерево- Бук, h=160мм. (Бук орех, Бук венге, Бук натуральный).                    Опционно- задняя сторона спинки с закрытием короба в основной ткани.**
Подушки(доп опция)- 2шт. </t>
    </r>
  </si>
  <si>
    <t>Общий габарит: 2200х1000х1050
Габарит в разложенном сотсоянии: 2200х1300х650     Спальное место: 1950х1300</t>
  </si>
  <si>
    <t>Общий габарит: 800х900х1000
Посадочное место: 550х550</t>
  </si>
  <si>
    <r>
      <t xml:space="preserve">
Деревянный каркас. 
Наполнение: НПБ (84 пружины) или ППУ. Подлокотники- мягкие 125мм.
</t>
    </r>
    <r>
      <rPr>
        <b/>
        <i/>
        <sz val="14"/>
        <color theme="1"/>
        <rFont val="Arial"/>
        <family val="2"/>
        <charset val="204"/>
      </rPr>
      <t xml:space="preserve"> </t>
    </r>
    <r>
      <rPr>
        <i/>
        <sz val="14"/>
        <color theme="1"/>
        <rFont val="Arial"/>
        <family val="2"/>
        <charset val="204"/>
      </rPr>
      <t>Опоры: дерево- Бук, h=160мм. (Орех, Венге, Бук натуральный)</t>
    </r>
  </si>
  <si>
    <t>Общий габарит: 1050х1050х1000
Габарит в разложенном сотсоянии: 1050х2000х650    Спальное место: 800х1950</t>
  </si>
  <si>
    <t>Тип раскладки: Аккордеон.
Деревянный каркас.  Бельевой ящик.
Наполнение: сиденье, спинка- ППУ.    Подлокотники: мягкие</t>
  </si>
  <si>
    <t>Общий габарит: 1250х1050х1000
Габарит в разложенном состоянии: 1250х2000х650   Спальное место: 1000х1950</t>
  </si>
  <si>
    <t>Общий габарит: 1450х1050х1000
Габарит в разложенном сотсоянии: 1450х2000х650     Спальное место: 1200х1950</t>
  </si>
  <si>
    <t>Общий габарит: 1650х1050х1000
Габарит в разложенном сотсоянии: 1650х2000х650    Спальное место: 1400х1950</t>
  </si>
  <si>
    <t>Общий габарит: 1850х1050х1000
Габарит в разложенном сотсоянии: 1850х2000х650   Спальное место: 1600х1950</t>
  </si>
  <si>
    <t>Общий габарит: 2050х1050х1000
Габарит в разложенном сотсоянии: 2050х2000х650   Спальное место: 1800х1950</t>
  </si>
  <si>
    <t>Общий габарит: 900х1050х1050
Габарит в разложенном состоянии: 900х2000х950   Спальное место: 800х1950</t>
  </si>
  <si>
    <t>Общий габарит: 1100х1050х1050
Габарит в разложенном состоянии: 1100х2000х950      Спальное место: 1000х1950</t>
  </si>
  <si>
    <t>Общий габарит: 1300х1050х1050
Габарит в разложенном состоянии: 1300х2000х950    Спальное место: 1200х1950</t>
  </si>
  <si>
    <t>Общий габарит: 1500х1050х1050
Габарит в разложенном состоянии: 1500х2000х950      Спальное место: 1400х1950</t>
  </si>
  <si>
    <t>Общий габарит: 1700х1050х1050
Габарит в разложенном состоянии: 1700х2000х950    Спальное место: 1600х1950</t>
  </si>
  <si>
    <t>Общий габарит: 1900х1050х1050
Габарит в разложенном состоянии: 1900х2000х950     Спальное место: 1800х1950</t>
  </si>
  <si>
    <t>Общий габарит: 2050х1250х1100
   Спальное место: 1200*2000</t>
  </si>
  <si>
    <t>Изголовье: каретная стяжка. Деревянный каркас, подъёмный механизм (газлифты), бельевой ящик- ЛДСП. Матрас: несъёмный, средняя жёсткость. Наполнение: НПБ(спальное место- 435пружин).        Опционно- стразы вместо пуговиц, в каретной стяжки изголовья***</t>
  </si>
  <si>
    <t>Изголовье: каретная стяжка. Деревянный каркас, подъёмный механизм (газлифты), бельевой ящик- ЛДСП. Матрас: несъёмный, жёсткий(кокос 10мм). Наполнение: НПБ(спальное место- 435пружин).       Опционно- стразы вместо пуговиц, в каретной стяжки изголовья***</t>
  </si>
  <si>
    <t>Общий габарит: 2050х1450х1100
   Спальное место: 1400*2000</t>
  </si>
  <si>
    <t>Изголовье: каретная стяжка. Деревянный каркас, подъёмный механизм (газлифты), бельевой ящик- ЛДСП. Матрас: несъёмный, средняя жёсткость. Наполнение: НПБ(спальное место- 525пружин).        Опционно- стразы вместо пуговиц, в каретной стяжки изголовья***</t>
  </si>
  <si>
    <t>Изголовье: каретная стяжка. Деревянный каркас, подъёмный механизм (газлифты), бельевой ящик- ЛДСП. Матрас: несъёмный, жёсткий(кокос 10мм). Наполнение: НПБ(спальное место- 525пружин).        Опционно- стразы вместо пуговиц, в каретной стяжки изголовья***</t>
  </si>
  <si>
    <t>Общий габарит: 2050х1650х1100
   Спальное место: 1600х2000</t>
  </si>
  <si>
    <t>Изголовье: каретная стяжка. Деревянный каркас, подъёмный механизм (газлифты), бельевой ящик- ЛДСП. Матрас: несъёмный, средняя жёсткость. Наполнение: НПБ(спальное место- 609пружин).         Опционно- стразы вместо пуговиц, в каретной стяжки изголовья***</t>
  </si>
  <si>
    <t>Изголовье: каретная стяжка. Деревянный каркас, подъёмный механизм (газлифты), бельевой ящик- ЛДСП. Матрас: несъёмный, жёсткий(кокос 10мм). Наполнение: НПБ(спальное место- 609пружин).           Опционно- стразы вместо пуговиц, в каретной стяжки изголовья***</t>
  </si>
  <si>
    <t>Общий габарит: 60*40</t>
  </si>
  <si>
    <t xml:space="preserve">Подушка набивная. Чехол- съёмный. Наполнение: поролоновая крошка/синтишар </t>
  </si>
  <si>
    <t>* Бесплатная опция выбора количества подушек в диванах (2шт. или 3шт.): Парма, Дакота-2.</t>
  </si>
  <si>
    <t xml:space="preserve">** Опционно: задняя сторона спинки дивана, с закрытием короба в основной ткани- доплата 2000р </t>
  </si>
  <si>
    <t>Мичиган NEW</t>
  </si>
  <si>
    <t>Дакота-2 NEW С ДЕКОРОМ</t>
  </si>
  <si>
    <t>Дакота-2 NEW БЕЗ ДЕКОРА</t>
  </si>
  <si>
    <t>Парма NEW</t>
  </si>
  <si>
    <t>Оттава NEW</t>
  </si>
  <si>
    <t>Оттава кресло NEW</t>
  </si>
  <si>
    <t>Оттава 3 NEW</t>
  </si>
  <si>
    <t>Сканди NEW</t>
  </si>
  <si>
    <t>Сканди
 кресло NEW</t>
  </si>
  <si>
    <t>Гвиней NEW</t>
  </si>
  <si>
    <t>Аризона NEW</t>
  </si>
  <si>
    <r>
      <t>Тип раскладки: Аккордеон.
Деревянный каркас. Бельевой ящик.
Наполнение:</t>
    </r>
    <r>
      <rPr>
        <b/>
        <i/>
        <sz val="14"/>
        <color theme="1"/>
        <rFont val="Arial"/>
        <family val="2"/>
        <charset val="204"/>
      </rPr>
      <t xml:space="preserve"> </t>
    </r>
    <r>
      <rPr>
        <i/>
        <sz val="14"/>
        <color theme="1"/>
        <rFont val="Arial"/>
        <family val="2"/>
        <charset val="204"/>
      </rPr>
      <t>сиденье-</t>
    </r>
    <r>
      <rPr>
        <b/>
        <i/>
        <sz val="14"/>
        <color theme="1"/>
        <rFont val="Arial"/>
        <family val="2"/>
        <charset val="204"/>
      </rPr>
      <t xml:space="preserve"> ортопедическое основание. Наполнение:</t>
    </r>
    <r>
      <rPr>
        <i/>
        <sz val="14"/>
        <color theme="1"/>
        <rFont val="Arial"/>
        <family val="2"/>
        <charset val="204"/>
      </rPr>
      <t xml:space="preserve">
ППУ.</t>
    </r>
  </si>
  <si>
    <t>Оптовый прайс. Фабрика мебели: г.Пермь ул.В. Васильева, 8, корпус Ц . 
Оптовые склады: г.Пермь, г.Тюмень, г.Казань. 
Менеджер, Балабин Юрий Михайлович - 8 982 474 83 77, 8 919 702 87 80(whatsapp); 
Полуян Дарья Олеговна 8 912 580 02 54, 8 909 112 04 99 (whatsapp, viber, telegram). 
zakaz.dimarromebel@mail.ru  
Ссылка на ЯДиск (Фото, остатки, прайсы):</t>
  </si>
  <si>
    <t xml:space="preserve">https://disk.yandex.ru/d/kN8oAigGXi-BmA  </t>
  </si>
  <si>
    <t xml:space="preserve">Милана 120 задняя спинка в ткани
</t>
  </si>
  <si>
    <t>Милана 120 задняя спинка не в ткани</t>
  </si>
  <si>
    <t xml:space="preserve">Милана 120 задняя спинка в ткани Кокос
</t>
  </si>
  <si>
    <t>Милана 120 задняя спинка не в ткани Кокос</t>
  </si>
  <si>
    <t xml:space="preserve">Милана 140 задняя спинка в ткани
</t>
  </si>
  <si>
    <t>Милана 140 задняя спинка не в ткани</t>
  </si>
  <si>
    <t xml:space="preserve">Милана 140 задняя спинка в ткани Кокос
</t>
  </si>
  <si>
    <t>Милана 140 задняя спинка не в ткани Кокос</t>
  </si>
  <si>
    <t xml:space="preserve">Милана 160 задняя спинка в ткани
</t>
  </si>
  <si>
    <t>Милана 160 задняя спинка не в ткани</t>
  </si>
  <si>
    <t xml:space="preserve">Милана 160 задняя спинка в ткани Кокос
</t>
  </si>
  <si>
    <t>Милана 160 задняя спинка не в ткани Кокос</t>
  </si>
  <si>
    <t>*** Опционно: установка страз вместо пуговиц, в каретную стяжку изголовья кровати- 1000р.</t>
  </si>
  <si>
    <t>****Опционно: Кровать Милана замена матраса - 120-6500руб.; 140-7000руб.; 160-8000руб.</t>
  </si>
  <si>
    <t>1-категория ткани до 350</t>
  </si>
  <si>
    <t>Прайс от 15.10.2023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</si>
</sst>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6" x14ac:knownFonts="1">
    <font>
      <sz val="11"/>
      <color theme="1"/>
      <name val="Calibri"/>
      <family val="2"/>
      <charset val="204"/>
      <scheme val="minor"/>
    </font>
    <font>
      <b/>
      <i/>
      <sz val="10"/>
      <color theme="1"/>
      <name val="Arial Black"/>
      <family val="2"/>
      <charset val="204"/>
    </font>
    <font>
      <i/>
      <sz val="10"/>
      <color theme="1"/>
      <name val="Arial Black"/>
      <family val="2"/>
      <charset val="204"/>
    </font>
    <font>
      <b/>
      <i/>
      <sz val="16"/>
      <color theme="1"/>
      <name val="Arial Black"/>
      <family val="2"/>
      <charset val="204"/>
    </font>
    <font>
      <i/>
      <sz val="14"/>
      <color theme="1"/>
      <name val="Arial"/>
      <family val="2"/>
      <charset val="204"/>
    </font>
    <font>
      <i/>
      <sz val="14"/>
      <name val="Arial"/>
      <family val="2"/>
      <charset val="204"/>
    </font>
    <font>
      <sz val="14"/>
      <color theme="1"/>
      <name val="Calibri"/>
      <family val="2"/>
      <charset val="204"/>
      <scheme val="minor"/>
    </font>
    <font>
      <b/>
      <i/>
      <sz val="14"/>
      <color rgb="FFFF0000"/>
      <name val="Arial"/>
      <family val="2"/>
      <charset val="204"/>
    </font>
    <font>
      <b/>
      <i/>
      <sz val="14"/>
      <color theme="1"/>
      <name val="Arial"/>
      <family val="2"/>
      <charset val="204"/>
    </font>
    <font>
      <u/>
      <sz val="6.5"/>
      <color theme="10"/>
      <name val="Calibri"/>
      <family val="2"/>
      <charset val="204"/>
    </font>
    <font>
      <b/>
      <i/>
      <sz val="14"/>
      <color theme="1"/>
      <name val="Arial Black"/>
      <family val="2"/>
      <charset val="204"/>
    </font>
    <font>
      <sz val="11"/>
      <color theme="1"/>
      <name val="Calibri"/>
      <family val="2"/>
      <charset val="204"/>
      <scheme val="minor"/>
    </font>
    <font>
      <b/>
      <i/>
      <u/>
      <sz val="16"/>
      <color rgb="FF0070C0"/>
      <name val="Arial"/>
      <family val="2"/>
      <charset val="204"/>
    </font>
    <font>
      <sz val="14"/>
      <color theme="1"/>
      <name val="Arial"/>
      <family val="2"/>
      <charset val="204"/>
    </font>
    <font>
      <b/>
      <sz val="20"/>
      <color theme="1"/>
      <name val="Calibri"/>
      <family val="2"/>
      <charset val="204"/>
      <scheme val="minor"/>
    </font>
    <font>
      <b/>
      <sz val="22"/>
      <color indexed="10"/>
      <name val="Arial"/>
      <family val="2"/>
      <charset val="204"/>
    </font>
    <font>
      <b/>
      <sz val="14"/>
      <color theme="1"/>
      <name val="Arial"/>
      <family val="2"/>
      <charset val="204"/>
    </font>
    <font>
      <i/>
      <u/>
      <sz val="20"/>
      <color rgb="FF00B0F0"/>
      <name val="Calibri"/>
      <family val="2"/>
      <charset val="204"/>
      <scheme val="minor"/>
    </font>
    <font>
      <i/>
      <sz val="11"/>
      <color theme="1"/>
      <name val="Arial"/>
      <family val="2"/>
      <charset val="204"/>
    </font>
    <font>
      <b/>
      <i/>
      <sz val="15"/>
      <color rgb="FF0070C0"/>
      <name val="Arial"/>
      <family val="2"/>
      <charset val="204"/>
    </font>
    <font>
      <b/>
      <i/>
      <u/>
      <sz val="16"/>
      <color rgb="FFFF0000"/>
      <name val="Arial"/>
      <family val="2"/>
      <charset val="204"/>
    </font>
    <font>
      <i/>
      <sz val="11"/>
      <color rgb="FFFF0000"/>
      <name val="Arial"/>
      <family val="2"/>
      <charset val="204"/>
    </font>
    <font>
      <i/>
      <sz val="14"/>
      <color rgb="FFFF0000"/>
      <name val="Arial"/>
      <family val="2"/>
      <charset val="204"/>
    </font>
    <font>
      <b/>
      <i/>
      <sz val="18"/>
      <color theme="1"/>
      <name val="Arial Black"/>
      <family val="2"/>
      <charset val="204"/>
    </font>
    <font>
      <u/>
      <sz val="22"/>
      <color theme="10"/>
      <name val="Calibri"/>
      <family val="2"/>
      <charset val="204"/>
    </font>
    <font>
      <b/>
      <i/>
      <sz val="22"/>
      <color theme="1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9" fillId="0" borderId="0" applyNumberFormat="0" applyFill="0" applyBorder="0" applyAlignment="0" applyProtection="0">
      <alignment vertical="top"/>
      <protection locked="0"/>
    </xf>
    <xf numFmtId="9" fontId="11" fillId="0" borderId="0" applyFont="0" applyFill="0" applyBorder="0" applyAlignment="0" applyProtection="0"/>
  </cellStyleXfs>
  <cellXfs count="69">
    <xf numFmtId="0" fontId="0" fillId="0" borderId="0" xfId="0"/>
    <xf numFmtId="0" fontId="2" fillId="0" borderId="1" xfId="0" applyFont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0" fillId="0" borderId="0" xfId="0"/>
    <xf numFmtId="0" fontId="3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vertical="center" wrapText="1"/>
    </xf>
    <xf numFmtId="0" fontId="2" fillId="0" borderId="1" xfId="0" applyFont="1" applyBorder="1" applyAlignment="1">
      <alignment horizontal="center" vertical="center" wrapText="1"/>
    </xf>
    <xf numFmtId="0" fontId="1" fillId="3" borderId="3" xfId="0" applyFont="1" applyFill="1" applyBorder="1" applyAlignment="1">
      <alignment vertical="center" wrapText="1"/>
    </xf>
    <xf numFmtId="0" fontId="1" fillId="3" borderId="2" xfId="2" applyNumberFormat="1" applyFont="1" applyFill="1" applyBorder="1" applyAlignment="1">
      <alignment vertical="center" wrapText="1"/>
    </xf>
    <xf numFmtId="0" fontId="2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0" fillId="0" borderId="0" xfId="0"/>
    <xf numFmtId="0" fontId="0" fillId="0" borderId="0" xfId="0"/>
    <xf numFmtId="0" fontId="3" fillId="0" borderId="1" xfId="0" applyFont="1" applyBorder="1" applyAlignment="1">
      <alignment horizontal="center" vertical="center" wrapText="1"/>
    </xf>
    <xf numFmtId="0" fontId="0" fillId="0" borderId="0" xfId="0" applyFill="1"/>
    <xf numFmtId="0" fontId="10" fillId="0" borderId="6" xfId="0" applyFont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0" fillId="2" borderId="0" xfId="0" applyFill="1"/>
    <xf numFmtId="0" fontId="10" fillId="2" borderId="4" xfId="0" applyFont="1" applyFill="1" applyBorder="1" applyAlignment="1">
      <alignment vertical="center" wrapText="1"/>
    </xf>
    <xf numFmtId="0" fontId="19" fillId="2" borderId="4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center" vertical="center" wrapText="1"/>
    </xf>
    <xf numFmtId="0" fontId="0" fillId="2" borderId="0" xfId="0" applyFill="1" applyBorder="1"/>
    <xf numFmtId="0" fontId="0" fillId="2" borderId="0" xfId="0" applyFill="1" applyBorder="1" applyAlignment="1">
      <alignment wrapText="1"/>
    </xf>
    <xf numFmtId="0" fontId="17" fillId="2" borderId="4" xfId="1" applyFont="1" applyFill="1" applyBorder="1" applyAlignment="1" applyProtection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0" fillId="0" borderId="0" xfId="0" applyBorder="1"/>
    <xf numFmtId="0" fontId="8" fillId="2" borderId="0" xfId="0" applyFont="1" applyFill="1" applyBorder="1" applyAlignment="1">
      <alignment vertical="center" wrapText="1"/>
    </xf>
    <xf numFmtId="0" fontId="8" fillId="2" borderId="0" xfId="0" applyFont="1" applyFill="1" applyBorder="1" applyAlignment="1">
      <alignment vertical="center"/>
    </xf>
    <xf numFmtId="0" fontId="25" fillId="2" borderId="0" xfId="0" applyFont="1" applyFill="1" applyBorder="1" applyAlignment="1">
      <alignment vertical="center" wrapText="1"/>
    </xf>
    <xf numFmtId="0" fontId="14" fillId="4" borderId="0" xfId="0" applyFont="1" applyFill="1" applyAlignment="1">
      <alignment horizontal="left" vertical="center"/>
    </xf>
    <xf numFmtId="0" fontId="2" fillId="2" borderId="1" xfId="0" applyFont="1" applyFill="1" applyBorder="1" applyAlignment="1">
      <alignment horizontal="center" vertical="center" wrapText="1"/>
    </xf>
    <xf numFmtId="0" fontId="14" fillId="4" borderId="0" xfId="0" applyFont="1" applyFill="1" applyAlignment="1">
      <alignment horizontal="left" vertical="center"/>
    </xf>
    <xf numFmtId="0" fontId="4" fillId="2" borderId="1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 wrapText="1"/>
    </xf>
    <xf numFmtId="0" fontId="20" fillId="2" borderId="6" xfId="0" applyFont="1" applyFill="1" applyBorder="1" applyAlignment="1">
      <alignment horizontal="center" vertical="center" wrapText="1"/>
    </xf>
    <xf numFmtId="0" fontId="23" fillId="2" borderId="1" xfId="0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/>
    </xf>
    <xf numFmtId="0" fontId="15" fillId="4" borderId="0" xfId="0" applyFont="1" applyFill="1" applyAlignment="1">
      <alignment horizontal="left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14" fillId="4" borderId="0" xfId="0" applyFont="1" applyFill="1" applyAlignment="1">
      <alignment horizontal="left" vertical="center" wrapText="1"/>
    </xf>
    <xf numFmtId="0" fontId="14" fillId="4" borderId="0" xfId="0" applyFont="1" applyFill="1" applyAlignment="1">
      <alignment horizontal="left" vertical="center"/>
    </xf>
    <xf numFmtId="0" fontId="21" fillId="2" borderId="4" xfId="0" applyFont="1" applyFill="1" applyBorder="1" applyAlignment="1">
      <alignment horizontal="center" vertical="center" wrapText="1"/>
    </xf>
    <xf numFmtId="0" fontId="21" fillId="2" borderId="6" xfId="0" applyFont="1" applyFill="1" applyBorder="1" applyAlignment="1">
      <alignment horizontal="center" vertical="center" wrapText="1"/>
    </xf>
    <xf numFmtId="0" fontId="22" fillId="2" borderId="4" xfId="0" applyFont="1" applyFill="1" applyBorder="1" applyAlignment="1">
      <alignment horizontal="center" vertical="center" wrapText="1"/>
    </xf>
    <xf numFmtId="0" fontId="22" fillId="2" borderId="6" xfId="0" applyFont="1" applyFill="1" applyBorder="1" applyAlignment="1">
      <alignment horizontal="center" vertical="center" wrapText="1"/>
    </xf>
    <xf numFmtId="0" fontId="24" fillId="3" borderId="1" xfId="1" applyFont="1" applyFill="1" applyBorder="1" applyAlignment="1" applyProtection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12" fillId="2" borderId="4" xfId="0" applyFont="1" applyFill="1" applyBorder="1" applyAlignment="1">
      <alignment horizontal="center" vertical="center" wrapText="1"/>
    </xf>
    <xf numFmtId="0" fontId="12" fillId="2" borderId="5" xfId="0" applyFont="1" applyFill="1" applyBorder="1" applyAlignment="1">
      <alignment horizontal="center" vertical="center" wrapText="1"/>
    </xf>
    <xf numFmtId="0" fontId="12" fillId="2" borderId="6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</cellXfs>
  <cellStyles count="3">
    <cellStyle name="Гиперссылка" xfId="1" builtinId="8"/>
    <cellStyle name="Обычный" xfId="0" builtinId="0"/>
    <cellStyle name="Процентный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14978</xdr:colOff>
      <xdr:row>0</xdr:row>
      <xdr:rowOff>331069</xdr:rowOff>
    </xdr:from>
    <xdr:to>
      <xdr:col>1</xdr:col>
      <xdr:colOff>0</xdr:colOff>
      <xdr:row>0</xdr:row>
      <xdr:rowOff>1372113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78" y="331069"/>
          <a:ext cx="2504538" cy="1041044"/>
        </a:xfrm>
        <a:prstGeom prst="rect">
          <a:avLst/>
        </a:prstGeom>
      </xdr:spPr>
    </xdr:pic>
    <xdr:clientData/>
  </xdr:twoCellAnchor>
  <xdr:twoCellAnchor editAs="oneCell">
    <xdr:from>
      <xdr:col>1</xdr:col>
      <xdr:colOff>24888</xdr:colOff>
      <xdr:row>4</xdr:row>
      <xdr:rowOff>76200</xdr:rowOff>
    </xdr:from>
    <xdr:to>
      <xdr:col>1</xdr:col>
      <xdr:colOff>846419</xdr:colOff>
      <xdr:row>4</xdr:row>
      <xdr:rowOff>897731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5688" y="5753100"/>
          <a:ext cx="821531" cy="821531"/>
        </a:xfrm>
        <a:prstGeom prst="rect">
          <a:avLst/>
        </a:prstGeom>
      </xdr:spPr>
    </xdr:pic>
    <xdr:clientData/>
  </xdr:twoCellAnchor>
  <xdr:twoCellAnchor editAs="oneCell">
    <xdr:from>
      <xdr:col>0</xdr:col>
      <xdr:colOff>2524123</xdr:colOff>
      <xdr:row>7</xdr:row>
      <xdr:rowOff>88135</xdr:rowOff>
    </xdr:from>
    <xdr:to>
      <xdr:col>1</xdr:col>
      <xdr:colOff>857249</xdr:colOff>
      <xdr:row>7</xdr:row>
      <xdr:rowOff>689283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4123" y="16113948"/>
          <a:ext cx="857251" cy="601148"/>
        </a:xfrm>
        <a:prstGeom prst="rect">
          <a:avLst/>
        </a:prstGeom>
      </xdr:spPr>
    </xdr:pic>
    <xdr:clientData/>
  </xdr:twoCellAnchor>
  <xdr:twoCellAnchor editAs="oneCell">
    <xdr:from>
      <xdr:col>1</xdr:col>
      <xdr:colOff>32385</xdr:colOff>
      <xdr:row>10</xdr:row>
      <xdr:rowOff>72867</xdr:rowOff>
    </xdr:from>
    <xdr:to>
      <xdr:col>1</xdr:col>
      <xdr:colOff>853917</xdr:colOff>
      <xdr:row>10</xdr:row>
      <xdr:rowOff>690712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3185" y="22399467"/>
          <a:ext cx="821532" cy="617845"/>
        </a:xfrm>
        <a:prstGeom prst="rect">
          <a:avLst/>
        </a:prstGeom>
      </xdr:spPr>
    </xdr:pic>
    <xdr:clientData/>
  </xdr:twoCellAnchor>
  <xdr:twoCellAnchor editAs="oneCell">
    <xdr:from>
      <xdr:col>1</xdr:col>
      <xdr:colOff>23811</xdr:colOff>
      <xdr:row>9</xdr:row>
      <xdr:rowOff>16697</xdr:rowOff>
    </xdr:from>
    <xdr:to>
      <xdr:col>1</xdr:col>
      <xdr:colOff>881062</xdr:colOff>
      <xdr:row>9</xdr:row>
      <xdr:rowOff>617845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6202" y="20157240"/>
          <a:ext cx="857251" cy="601148"/>
        </a:xfrm>
        <a:prstGeom prst="rect">
          <a:avLst/>
        </a:prstGeom>
      </xdr:spPr>
    </xdr:pic>
    <xdr:clientData/>
  </xdr:twoCellAnchor>
  <xdr:twoCellAnchor editAs="oneCell">
    <xdr:from>
      <xdr:col>0</xdr:col>
      <xdr:colOff>215083</xdr:colOff>
      <xdr:row>39</xdr:row>
      <xdr:rowOff>122903</xdr:rowOff>
    </xdr:from>
    <xdr:to>
      <xdr:col>0</xdr:col>
      <xdr:colOff>2335162</xdr:colOff>
      <xdr:row>39</xdr:row>
      <xdr:rowOff>2271660</xdr:rowOff>
    </xdr:to>
    <xdr:pic>
      <xdr:nvPicPr>
        <xdr:cNvPr id="34" name="Рисунок 33" descr="Пуф Квадрат.jpg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15083" y="49714355"/>
          <a:ext cx="2120079" cy="2148757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127000</xdr:colOff>
      <xdr:row>7</xdr:row>
      <xdr:rowOff>61072</xdr:rowOff>
    </xdr:from>
    <xdr:to>
      <xdr:col>0</xdr:col>
      <xdr:colOff>2496342</xdr:colOff>
      <xdr:row>7</xdr:row>
      <xdr:rowOff>1680323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15275672"/>
          <a:ext cx="2369342" cy="1619251"/>
        </a:xfrm>
        <a:prstGeom prst="rect">
          <a:avLst/>
        </a:prstGeom>
      </xdr:spPr>
    </xdr:pic>
    <xdr:clientData/>
  </xdr:twoCellAnchor>
  <xdr:twoCellAnchor editAs="oneCell">
    <xdr:from>
      <xdr:col>0</xdr:col>
      <xdr:colOff>109461</xdr:colOff>
      <xdr:row>10</xdr:row>
      <xdr:rowOff>892935</xdr:rowOff>
    </xdr:from>
    <xdr:to>
      <xdr:col>0</xdr:col>
      <xdr:colOff>2391490</xdr:colOff>
      <xdr:row>11</xdr:row>
      <xdr:rowOff>642903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61" y="82979385"/>
          <a:ext cx="2282029" cy="16549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433856</xdr:rowOff>
    </xdr:from>
    <xdr:to>
      <xdr:col>0</xdr:col>
      <xdr:colOff>2473427</xdr:colOff>
      <xdr:row>40</xdr:row>
      <xdr:rowOff>2154501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4588090"/>
          <a:ext cx="2473427" cy="1720645"/>
        </a:xfrm>
        <a:prstGeom prst="rect">
          <a:avLst/>
        </a:prstGeom>
      </xdr:spPr>
    </xdr:pic>
    <xdr:clientData/>
  </xdr:twoCellAnchor>
  <xdr:twoCellAnchor editAs="oneCell">
    <xdr:from>
      <xdr:col>0</xdr:col>
      <xdr:colOff>107541</xdr:colOff>
      <xdr:row>41</xdr:row>
      <xdr:rowOff>230452</xdr:rowOff>
    </xdr:from>
    <xdr:to>
      <xdr:col>0</xdr:col>
      <xdr:colOff>2411977</xdr:colOff>
      <xdr:row>41</xdr:row>
      <xdr:rowOff>2120082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541" y="62020049"/>
          <a:ext cx="2304436" cy="18896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88498</xdr:rowOff>
    </xdr:from>
    <xdr:to>
      <xdr:col>0</xdr:col>
      <xdr:colOff>2470892</xdr:colOff>
      <xdr:row>9</xdr:row>
      <xdr:rowOff>1732329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938458"/>
          <a:ext cx="2470892" cy="1643831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37</xdr:row>
      <xdr:rowOff>148918</xdr:rowOff>
    </xdr:from>
    <xdr:to>
      <xdr:col>0</xdr:col>
      <xdr:colOff>2379406</xdr:colOff>
      <xdr:row>37</xdr:row>
      <xdr:rowOff>2104196</xdr:rowOff>
    </xdr:to>
    <xdr:pic>
      <xdr:nvPicPr>
        <xdr:cNvPr id="35" name="Рисунок 34" descr="B1014224-3FR_DxO_DeepPRIME copy.jpg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/>
        <a:srcRect/>
        <a:stretch>
          <a:fillRect/>
        </a:stretch>
      </xdr:blipFill>
      <xdr:spPr>
        <a:xfrm>
          <a:off x="228600" y="32914918"/>
          <a:ext cx="2150806" cy="1955278"/>
        </a:xfrm>
        <a:prstGeom prst="rect">
          <a:avLst/>
        </a:prstGeom>
      </xdr:spPr>
    </xdr:pic>
    <xdr:clientData/>
  </xdr:twoCellAnchor>
  <xdr:twoCellAnchor editAs="oneCell">
    <xdr:from>
      <xdr:col>1</xdr:col>
      <xdr:colOff>53463</xdr:colOff>
      <xdr:row>19</xdr:row>
      <xdr:rowOff>304801</xdr:rowOff>
    </xdr:from>
    <xdr:to>
      <xdr:col>1</xdr:col>
      <xdr:colOff>941669</xdr:colOff>
      <xdr:row>20</xdr:row>
      <xdr:rowOff>92511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4263" y="35471101"/>
          <a:ext cx="888206" cy="81641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30726</xdr:rowOff>
    </xdr:from>
    <xdr:to>
      <xdr:col>1</xdr:col>
      <xdr:colOff>821532</xdr:colOff>
      <xdr:row>13</xdr:row>
      <xdr:rowOff>648571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9516" y="43446291"/>
          <a:ext cx="821532" cy="617845"/>
        </a:xfrm>
        <a:prstGeom prst="rect">
          <a:avLst/>
        </a:prstGeom>
      </xdr:spPr>
    </xdr:pic>
    <xdr:clientData/>
  </xdr:twoCellAnchor>
  <xdr:twoCellAnchor editAs="oneCell">
    <xdr:from>
      <xdr:col>0</xdr:col>
      <xdr:colOff>460887</xdr:colOff>
      <xdr:row>8</xdr:row>
      <xdr:rowOff>215081</xdr:rowOff>
    </xdr:from>
    <xdr:to>
      <xdr:col>0</xdr:col>
      <xdr:colOff>1978457</xdr:colOff>
      <xdr:row>8</xdr:row>
      <xdr:rowOff>1689920</xdr:rowOff>
    </xdr:to>
    <xdr:pic>
      <xdr:nvPicPr>
        <xdr:cNvPr id="59" name="Рисунок 58" descr="Оттава кресло.jpg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460887" y="39052500"/>
          <a:ext cx="1517570" cy="1474839"/>
        </a:xfrm>
        <a:prstGeom prst="rect">
          <a:avLst/>
        </a:prstGeom>
      </xdr:spPr>
    </xdr:pic>
    <xdr:clientData/>
  </xdr:twoCellAnchor>
  <xdr:twoCellAnchor editAs="oneCell">
    <xdr:from>
      <xdr:col>0</xdr:col>
      <xdr:colOff>384073</xdr:colOff>
      <xdr:row>12</xdr:row>
      <xdr:rowOff>477628</xdr:rowOff>
    </xdr:from>
    <xdr:to>
      <xdr:col>0</xdr:col>
      <xdr:colOff>2089866</xdr:colOff>
      <xdr:row>12</xdr:row>
      <xdr:rowOff>2181532</xdr:rowOff>
    </xdr:to>
    <xdr:pic>
      <xdr:nvPicPr>
        <xdr:cNvPr id="62" name="Рисунок 61" descr="Сканди кресло.jpg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384073" y="45844281"/>
          <a:ext cx="1705793" cy="1703904"/>
        </a:xfrm>
        <a:prstGeom prst="rect">
          <a:avLst/>
        </a:prstGeom>
      </xdr:spPr>
    </xdr:pic>
    <xdr:clientData/>
  </xdr:twoCellAnchor>
  <xdr:twoCellAnchor editAs="oneCell">
    <xdr:from>
      <xdr:col>1</xdr:col>
      <xdr:colOff>134874</xdr:colOff>
      <xdr:row>6</xdr:row>
      <xdr:rowOff>178353</xdr:rowOff>
    </xdr:from>
    <xdr:to>
      <xdr:col>1</xdr:col>
      <xdr:colOff>956405</xdr:colOff>
      <xdr:row>6</xdr:row>
      <xdr:rowOff>999884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9474" y="12360828"/>
          <a:ext cx="821531" cy="821531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13</xdr:row>
      <xdr:rowOff>752475</xdr:rowOff>
    </xdr:from>
    <xdr:to>
      <xdr:col>1</xdr:col>
      <xdr:colOff>831056</xdr:colOff>
      <xdr:row>14</xdr:row>
      <xdr:rowOff>323850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220" b="15848"/>
        <a:stretch>
          <a:fillRect/>
        </a:stretch>
      </xdr:blipFill>
      <xdr:spPr>
        <a:xfrm>
          <a:off x="2600325" y="29746575"/>
          <a:ext cx="821531" cy="600075"/>
        </a:xfrm>
        <a:prstGeom prst="rect">
          <a:avLst/>
        </a:prstGeom>
      </xdr:spPr>
    </xdr:pic>
    <xdr:clientData/>
  </xdr:twoCellAnchor>
  <xdr:twoCellAnchor editAs="oneCell">
    <xdr:from>
      <xdr:col>1</xdr:col>
      <xdr:colOff>23811</xdr:colOff>
      <xdr:row>9</xdr:row>
      <xdr:rowOff>16697</xdr:rowOff>
    </xdr:from>
    <xdr:to>
      <xdr:col>1</xdr:col>
      <xdr:colOff>881062</xdr:colOff>
      <xdr:row>9</xdr:row>
      <xdr:rowOff>617845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xmlns="" id="{EB78152A-2058-437E-9AB6-5684B1809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6991" y="18998117"/>
          <a:ext cx="857251" cy="601148"/>
        </a:xfrm>
        <a:prstGeom prst="rect">
          <a:avLst/>
        </a:prstGeom>
      </xdr:spPr>
    </xdr:pic>
    <xdr:clientData/>
  </xdr:twoCellAnchor>
  <xdr:twoCellAnchor editAs="oneCell">
    <xdr:from>
      <xdr:col>1</xdr:col>
      <xdr:colOff>134874</xdr:colOff>
      <xdr:row>6</xdr:row>
      <xdr:rowOff>178353</xdr:rowOff>
    </xdr:from>
    <xdr:to>
      <xdr:col>1</xdr:col>
      <xdr:colOff>956405</xdr:colOff>
      <xdr:row>6</xdr:row>
      <xdr:rowOff>999884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xmlns="" id="{47F5E5CA-81DF-4D49-81EF-E19D50771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8054" y="11821713"/>
          <a:ext cx="821531" cy="8215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114300</xdr:rowOff>
    </xdr:from>
    <xdr:to>
      <xdr:col>0</xdr:col>
      <xdr:colOff>2353260</xdr:colOff>
      <xdr:row>24</xdr:row>
      <xdr:rowOff>39336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xmlns="" id="{92822750-9A71-4955-B27D-76CE6056D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39052500"/>
          <a:ext cx="2353260" cy="2007836"/>
        </a:xfrm>
        <a:prstGeom prst="rect">
          <a:avLst/>
        </a:prstGeom>
      </xdr:spPr>
    </xdr:pic>
    <xdr:clientData/>
  </xdr:twoCellAnchor>
  <xdr:twoCellAnchor editAs="oneCell">
    <xdr:from>
      <xdr:col>1</xdr:col>
      <xdr:colOff>23811</xdr:colOff>
      <xdr:row>9</xdr:row>
      <xdr:rowOff>16697</xdr:rowOff>
    </xdr:from>
    <xdr:to>
      <xdr:col>1</xdr:col>
      <xdr:colOff>881062</xdr:colOff>
      <xdr:row>9</xdr:row>
      <xdr:rowOff>617845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xmlns="" id="{D5203EAA-C5FC-424A-8116-EF388EB12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6991" y="18998117"/>
          <a:ext cx="857251" cy="601148"/>
        </a:xfrm>
        <a:prstGeom prst="rect">
          <a:avLst/>
        </a:prstGeom>
      </xdr:spPr>
    </xdr:pic>
    <xdr:clientData/>
  </xdr:twoCellAnchor>
  <xdr:twoCellAnchor editAs="oneCell">
    <xdr:from>
      <xdr:col>1</xdr:col>
      <xdr:colOff>134874</xdr:colOff>
      <xdr:row>6</xdr:row>
      <xdr:rowOff>178353</xdr:rowOff>
    </xdr:from>
    <xdr:to>
      <xdr:col>1</xdr:col>
      <xdr:colOff>956405</xdr:colOff>
      <xdr:row>6</xdr:row>
      <xdr:rowOff>999884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xmlns="" id="{9149FDFE-296C-4029-BCEF-DAF91C166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8054" y="11821713"/>
          <a:ext cx="821531" cy="82153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30726</xdr:rowOff>
    </xdr:from>
    <xdr:to>
      <xdr:col>1</xdr:col>
      <xdr:colOff>821532</xdr:colOff>
      <xdr:row>13</xdr:row>
      <xdr:rowOff>648571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xmlns="" id="{3C9AA7AE-4714-409B-9C3A-BB847F225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3180" y="28910526"/>
          <a:ext cx="821532" cy="617845"/>
        </a:xfrm>
        <a:prstGeom prst="rect">
          <a:avLst/>
        </a:prstGeom>
      </xdr:spPr>
    </xdr:pic>
    <xdr:clientData/>
  </xdr:twoCellAnchor>
  <xdr:twoCellAnchor editAs="oneCell">
    <xdr:from>
      <xdr:col>1</xdr:col>
      <xdr:colOff>31631</xdr:colOff>
      <xdr:row>11</xdr:row>
      <xdr:rowOff>585772</xdr:rowOff>
    </xdr:from>
    <xdr:to>
      <xdr:col>1</xdr:col>
      <xdr:colOff>853162</xdr:colOff>
      <xdr:row>11</xdr:row>
      <xdr:rowOff>1184925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xmlns="" id="{3BB2A645-7F5B-4FF8-ABC9-D86C0E21BC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220" b="15848"/>
        <a:stretch>
          <a:fillRect/>
        </a:stretch>
      </xdr:blipFill>
      <xdr:spPr>
        <a:xfrm>
          <a:off x="2622431" y="24207772"/>
          <a:ext cx="821531" cy="599153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6</xdr:row>
      <xdr:rowOff>476250</xdr:rowOff>
    </xdr:from>
    <xdr:to>
      <xdr:col>0</xdr:col>
      <xdr:colOff>2381250</xdr:colOff>
      <xdr:row>6</xdr:row>
      <xdr:rowOff>2095500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xmlns="" id="{148A1B0A-AA85-42C2-8E17-4A1659AF9F21}"/>
            </a:ext>
          </a:extLst>
        </xdr:cNvPr>
        <xdr:cNvPicPr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4230350"/>
          <a:ext cx="2266950" cy="1619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127000</xdr:colOff>
      <xdr:row>38</xdr:row>
      <xdr:rowOff>330200</xdr:rowOff>
    </xdr:from>
    <xdr:to>
      <xdr:col>0</xdr:col>
      <xdr:colOff>2463800</xdr:colOff>
      <xdr:row>38</xdr:row>
      <xdr:rowOff>1651000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xmlns="" id="{C6EE3027-BD17-4700-BC7B-43CE88D29263}"/>
            </a:ext>
          </a:extLst>
        </xdr:cNvPr>
        <xdr:cNvPicPr/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61112400"/>
          <a:ext cx="2336800" cy="1320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101600</xdr:colOff>
      <xdr:row>3</xdr:row>
      <xdr:rowOff>1016000</xdr:rowOff>
    </xdr:from>
    <xdr:to>
      <xdr:col>0</xdr:col>
      <xdr:colOff>2489200</xdr:colOff>
      <xdr:row>3</xdr:row>
      <xdr:rowOff>2565400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xmlns="" id="{66DDDD3E-28B7-4FC0-AD06-49EC02E599ED}"/>
            </a:ext>
          </a:extLst>
        </xdr:cNvPr>
        <xdr:cNvPicPr/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3784600"/>
          <a:ext cx="2387600" cy="1549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127000</xdr:colOff>
      <xdr:row>27</xdr:row>
      <xdr:rowOff>1016000</xdr:rowOff>
    </xdr:from>
    <xdr:to>
      <xdr:col>0</xdr:col>
      <xdr:colOff>2336800</xdr:colOff>
      <xdr:row>28</xdr:row>
      <xdr:rowOff>1041400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xmlns="" id="{A3E8FD56-16E2-48FA-9A7B-F2F823D03A07}"/>
            </a:ext>
          </a:extLst>
        </xdr:cNvPr>
        <xdr:cNvPicPr/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45821600"/>
          <a:ext cx="2209800" cy="1397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101600</xdr:colOff>
      <xdr:row>4</xdr:row>
      <xdr:rowOff>2438400</xdr:rowOff>
    </xdr:from>
    <xdr:to>
      <xdr:col>0</xdr:col>
      <xdr:colOff>2489200</xdr:colOff>
      <xdr:row>5</xdr:row>
      <xdr:rowOff>101600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xmlns="" id="{B4910B55-23EE-4101-BEF0-BB4D12537CA6}"/>
            </a:ext>
          </a:extLst>
        </xdr:cNvPr>
        <xdr:cNvPicPr/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600" y="8636000"/>
          <a:ext cx="2387600" cy="1473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152400</xdr:colOff>
      <xdr:row>19</xdr:row>
      <xdr:rowOff>838200</xdr:rowOff>
    </xdr:from>
    <xdr:to>
      <xdr:col>0</xdr:col>
      <xdr:colOff>2413000</xdr:colOff>
      <xdr:row>21</xdr:row>
      <xdr:rowOff>457200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xmlns="" id="{7C3C7EF7-B4E7-461C-97F6-29C7C257AD33}"/>
            </a:ext>
          </a:extLst>
        </xdr:cNvPr>
        <xdr:cNvPicPr/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36652200"/>
          <a:ext cx="2260600" cy="1701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127000</xdr:colOff>
      <xdr:row>14</xdr:row>
      <xdr:rowOff>863600</xdr:rowOff>
    </xdr:from>
    <xdr:to>
      <xdr:col>0</xdr:col>
      <xdr:colOff>2413000</xdr:colOff>
      <xdr:row>16</xdr:row>
      <xdr:rowOff>508000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xmlns="" id="{A1BA547D-59E0-42C2-A506-53A785E65008}"/>
            </a:ext>
          </a:extLst>
        </xdr:cNvPr>
        <xdr:cNvPicPr/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0" y="31470600"/>
          <a:ext cx="2286000" cy="17272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disk.yandex.ru/d/W8RvKaNfpVOgeg" TargetMode="External"/><Relationship Id="rId13" Type="http://schemas.openxmlformats.org/officeDocument/2006/relationships/hyperlink" Target="https://disk.yandex.ru/d/LHjmFJqhugBFbA" TargetMode="External"/><Relationship Id="rId18" Type="http://schemas.openxmlformats.org/officeDocument/2006/relationships/drawing" Target="../drawings/drawing1.xml"/><Relationship Id="rId3" Type="http://schemas.openxmlformats.org/officeDocument/2006/relationships/hyperlink" Target="https://disk.yandex.ru/d/8_XJ0AmfRzCL3g" TargetMode="External"/><Relationship Id="rId7" Type="http://schemas.openxmlformats.org/officeDocument/2006/relationships/hyperlink" Target="https://disk.yandex.ru/d/-QcJY9E8q2SOrQ" TargetMode="External"/><Relationship Id="rId12" Type="http://schemas.openxmlformats.org/officeDocument/2006/relationships/hyperlink" Target="https://disk.yandex.ru/d/fVJ24ul27qV3vg" TargetMode="External"/><Relationship Id="rId17" Type="http://schemas.openxmlformats.org/officeDocument/2006/relationships/printerSettings" Target="../printerSettings/printerSettings1.bin"/><Relationship Id="rId2" Type="http://schemas.openxmlformats.org/officeDocument/2006/relationships/hyperlink" Target="https://disk.yandex.ru/d/lTkdL_DtUZZrwg" TargetMode="External"/><Relationship Id="rId16" Type="http://schemas.openxmlformats.org/officeDocument/2006/relationships/hyperlink" Target="https://disk.yandex.ru/d/kN8oAigGXi-BmA" TargetMode="External"/><Relationship Id="rId1" Type="http://schemas.openxmlformats.org/officeDocument/2006/relationships/hyperlink" Target="https://disk.yandex.ru/d/wOMVRsGqbW8DaQ" TargetMode="External"/><Relationship Id="rId6" Type="http://schemas.openxmlformats.org/officeDocument/2006/relationships/hyperlink" Target="https://disk.yandex.ru/d/bm9PiH75eOWoQA" TargetMode="External"/><Relationship Id="rId11" Type="http://schemas.openxmlformats.org/officeDocument/2006/relationships/hyperlink" Target="https://disk.yandex.ru/d/whqooWImpWbetg" TargetMode="External"/><Relationship Id="rId5" Type="http://schemas.openxmlformats.org/officeDocument/2006/relationships/hyperlink" Target="https://disk.yandex.ru/d/OGNmjrG64cn25g" TargetMode="External"/><Relationship Id="rId15" Type="http://schemas.openxmlformats.org/officeDocument/2006/relationships/hyperlink" Target="https://disk.yandex.ru/d/fVJ24ul27qV3vg" TargetMode="External"/><Relationship Id="rId10" Type="http://schemas.openxmlformats.org/officeDocument/2006/relationships/hyperlink" Target="https://disk.yandex.ru/d/h-f0kmnCR6q5kw" TargetMode="External"/><Relationship Id="rId4" Type="http://schemas.openxmlformats.org/officeDocument/2006/relationships/hyperlink" Target="https://disk.yandex.ru/d/uqv7YNN7_mnOaQ" TargetMode="External"/><Relationship Id="rId9" Type="http://schemas.openxmlformats.org/officeDocument/2006/relationships/hyperlink" Target="https://disk.yandex.ru/d/aymDzi_aU2nB5g" TargetMode="External"/><Relationship Id="rId14" Type="http://schemas.openxmlformats.org/officeDocument/2006/relationships/hyperlink" Target="https://disk.yandex.ru/d/ZZQwq6Bq3lmbR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1"/>
  <sheetViews>
    <sheetView tabSelected="1" zoomScale="40" zoomScaleNormal="40" zoomScaleSheetLayoutView="112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P40" sqref="P40"/>
    </sheetView>
  </sheetViews>
  <sheetFormatPr defaultRowHeight="15" x14ac:dyDescent="0.25"/>
  <cols>
    <col min="1" max="1" width="37.7109375" customWidth="1"/>
    <col min="2" max="2" width="26.7109375" customWidth="1"/>
    <col min="3" max="3" width="44" customWidth="1"/>
    <col min="4" max="4" width="36.7109375" customWidth="1"/>
    <col min="5" max="5" width="16.7109375" style="4" hidden="1" customWidth="1"/>
    <col min="6" max="6" width="16" customWidth="1"/>
    <col min="7" max="7" width="16.140625" customWidth="1"/>
    <col min="8" max="8" width="15.5703125" customWidth="1"/>
    <col min="9" max="10" width="15.42578125" customWidth="1"/>
    <col min="11" max="11" width="15.7109375" customWidth="1"/>
  </cols>
  <sheetData>
    <row r="1" spans="1:13" ht="129" customHeight="1" x14ac:dyDescent="0.25">
      <c r="A1" s="7"/>
      <c r="B1" s="54" t="s">
        <v>75</v>
      </c>
      <c r="C1" s="54"/>
      <c r="D1" s="54"/>
      <c r="E1" s="54"/>
      <c r="F1" s="54"/>
      <c r="G1" s="54"/>
      <c r="H1" s="54"/>
      <c r="I1" s="54"/>
      <c r="J1" s="54"/>
      <c r="K1" s="54"/>
      <c r="L1" s="31"/>
      <c r="M1" s="32"/>
    </row>
    <row r="2" spans="1:13" s="15" customFormat="1" ht="40.15" customHeight="1" x14ac:dyDescent="0.25">
      <c r="A2" s="7" t="s">
        <v>92</v>
      </c>
      <c r="B2" s="53" t="s">
        <v>76</v>
      </c>
      <c r="C2" s="53"/>
      <c r="D2" s="53"/>
      <c r="E2" s="53"/>
      <c r="F2" s="53"/>
      <c r="G2" s="53"/>
      <c r="H2" s="53"/>
      <c r="I2" s="53"/>
      <c r="J2" s="53"/>
      <c r="K2" s="53"/>
      <c r="L2" s="33"/>
      <c r="M2" s="33"/>
    </row>
    <row r="3" spans="1:13" ht="48.75" customHeight="1" x14ac:dyDescent="0.25">
      <c r="A3" s="10">
        <v>1</v>
      </c>
      <c r="B3" s="9"/>
      <c r="C3" s="2" t="s">
        <v>0</v>
      </c>
      <c r="D3" s="2" t="s">
        <v>1</v>
      </c>
      <c r="E3" s="38" t="s">
        <v>91</v>
      </c>
      <c r="F3" s="38" t="s">
        <v>91</v>
      </c>
      <c r="G3" s="2" t="s">
        <v>2</v>
      </c>
      <c r="H3" s="2" t="s">
        <v>3</v>
      </c>
      <c r="I3" s="2" t="s">
        <v>4</v>
      </c>
      <c r="J3" s="2" t="s">
        <v>5</v>
      </c>
      <c r="K3" s="29" t="s">
        <v>6</v>
      </c>
      <c r="L3" s="30"/>
      <c r="M3" s="30"/>
    </row>
    <row r="4" spans="1:13" s="20" customFormat="1" ht="269.45" customHeight="1" x14ac:dyDescent="0.25">
      <c r="A4" s="21"/>
      <c r="B4" s="22" t="s">
        <v>63</v>
      </c>
      <c r="C4" s="6" t="s">
        <v>19</v>
      </c>
      <c r="D4" s="23" t="s">
        <v>20</v>
      </c>
      <c r="E4" s="40">
        <v>31900</v>
      </c>
      <c r="F4" s="40">
        <v>31900</v>
      </c>
      <c r="G4" s="16">
        <f>F4+1600</f>
        <v>33500</v>
      </c>
      <c r="H4" s="16">
        <f>G4+1600</f>
        <v>35100</v>
      </c>
      <c r="I4" s="16">
        <f>H4+1600</f>
        <v>36700</v>
      </c>
      <c r="J4" s="16">
        <f>I4+1600</f>
        <v>38300</v>
      </c>
      <c r="K4" s="16">
        <f>J4+1600</f>
        <v>39900</v>
      </c>
    </row>
    <row r="5" spans="1:13" ht="300.75" customHeight="1" x14ac:dyDescent="0.25">
      <c r="A5" s="65"/>
      <c r="B5" s="19" t="s">
        <v>64</v>
      </c>
      <c r="C5" s="6" t="s">
        <v>21</v>
      </c>
      <c r="D5" s="6" t="s">
        <v>22</v>
      </c>
      <c r="E5" s="40">
        <v>35700</v>
      </c>
      <c r="F5" s="40">
        <v>35700</v>
      </c>
      <c r="G5" s="16">
        <f>F5+1320</f>
        <v>37020</v>
      </c>
      <c r="H5" s="16">
        <f t="shared" ref="H5:K6" si="0">G5+1320</f>
        <v>38340</v>
      </c>
      <c r="I5" s="16">
        <f t="shared" si="0"/>
        <v>39660</v>
      </c>
      <c r="J5" s="16">
        <f t="shared" si="0"/>
        <v>40980</v>
      </c>
      <c r="K5" s="16">
        <f t="shared" si="0"/>
        <v>42300</v>
      </c>
    </row>
    <row r="6" spans="1:13" s="4" customFormat="1" ht="295.5" customHeight="1" x14ac:dyDescent="0.25">
      <c r="A6" s="66"/>
      <c r="B6" s="19" t="s">
        <v>65</v>
      </c>
      <c r="C6" s="6" t="s">
        <v>21</v>
      </c>
      <c r="D6" s="6" t="s">
        <v>23</v>
      </c>
      <c r="E6" s="40">
        <v>33800</v>
      </c>
      <c r="F6" s="40">
        <v>33800</v>
      </c>
      <c r="G6" s="16">
        <f>F6+1320</f>
        <v>35120</v>
      </c>
      <c r="H6" s="16">
        <f t="shared" si="0"/>
        <v>36440</v>
      </c>
      <c r="I6" s="16">
        <f t="shared" si="0"/>
        <v>37760</v>
      </c>
      <c r="J6" s="16">
        <f t="shared" si="0"/>
        <v>39080</v>
      </c>
      <c r="K6" s="16">
        <f t="shared" si="0"/>
        <v>40400</v>
      </c>
    </row>
    <row r="7" spans="1:13" ht="195.75" customHeight="1" x14ac:dyDescent="0.25">
      <c r="A7" s="18"/>
      <c r="B7" s="27" t="s">
        <v>66</v>
      </c>
      <c r="C7" s="6" t="s">
        <v>24</v>
      </c>
      <c r="D7" s="23" t="s">
        <v>25</v>
      </c>
      <c r="E7" s="40">
        <v>26400</v>
      </c>
      <c r="F7" s="40">
        <v>26400</v>
      </c>
      <c r="G7" s="16">
        <f>F7+1430</f>
        <v>27830</v>
      </c>
      <c r="H7" s="16">
        <f t="shared" ref="H7:K7" si="1">G7+1430</f>
        <v>29260</v>
      </c>
      <c r="I7" s="16">
        <f t="shared" si="1"/>
        <v>30690</v>
      </c>
      <c r="J7" s="16">
        <f t="shared" si="1"/>
        <v>32120</v>
      </c>
      <c r="K7" s="16">
        <f t="shared" si="1"/>
        <v>33550</v>
      </c>
    </row>
    <row r="8" spans="1:13" ht="153.75" customHeight="1" x14ac:dyDescent="0.25">
      <c r="A8" s="1"/>
      <c r="B8" s="19" t="s">
        <v>67</v>
      </c>
      <c r="C8" s="6" t="s">
        <v>26</v>
      </c>
      <c r="D8" s="6" t="s">
        <v>27</v>
      </c>
      <c r="E8" s="40">
        <v>15000</v>
      </c>
      <c r="F8" s="40">
        <v>15000</v>
      </c>
      <c r="G8" s="16">
        <f>F8+660</f>
        <v>15660</v>
      </c>
      <c r="H8" s="16">
        <f t="shared" ref="H8:K8" si="2">G8+660</f>
        <v>16320</v>
      </c>
      <c r="I8" s="16">
        <f t="shared" si="2"/>
        <v>16980</v>
      </c>
      <c r="J8" s="16">
        <f t="shared" si="2"/>
        <v>17640</v>
      </c>
      <c r="K8" s="16">
        <f t="shared" si="2"/>
        <v>18300</v>
      </c>
    </row>
    <row r="9" spans="1:13" s="4" customFormat="1" ht="153.75" customHeight="1" x14ac:dyDescent="0.25">
      <c r="A9" s="11"/>
      <c r="B9" s="19" t="s">
        <v>68</v>
      </c>
      <c r="C9" s="6" t="s">
        <v>28</v>
      </c>
      <c r="D9" s="6" t="s">
        <v>29</v>
      </c>
      <c r="E9" s="40">
        <v>9400</v>
      </c>
      <c r="F9" s="40">
        <v>9400</v>
      </c>
      <c r="G9" s="16">
        <f>F9+500</f>
        <v>9900</v>
      </c>
      <c r="H9" s="16">
        <f t="shared" ref="H9:K10" si="3">G9+500</f>
        <v>10400</v>
      </c>
      <c r="I9" s="16">
        <f t="shared" si="3"/>
        <v>10900</v>
      </c>
      <c r="J9" s="16">
        <f t="shared" si="3"/>
        <v>11400</v>
      </c>
      <c r="K9" s="16">
        <f t="shared" si="3"/>
        <v>11900</v>
      </c>
    </row>
    <row r="10" spans="1:13" s="4" customFormat="1" ht="168.75" customHeight="1" x14ac:dyDescent="0.25">
      <c r="A10" s="3"/>
      <c r="B10" s="19" t="s">
        <v>69</v>
      </c>
      <c r="C10" s="28" t="s">
        <v>30</v>
      </c>
      <c r="D10" s="6" t="s">
        <v>31</v>
      </c>
      <c r="E10" s="40">
        <v>13800</v>
      </c>
      <c r="F10" s="40">
        <v>13800</v>
      </c>
      <c r="G10" s="5">
        <f>F10+500</f>
        <v>14300</v>
      </c>
      <c r="H10" s="5">
        <f t="shared" si="3"/>
        <v>14800</v>
      </c>
      <c r="I10" s="5">
        <f t="shared" si="3"/>
        <v>15300</v>
      </c>
      <c r="J10" s="5">
        <f t="shared" si="3"/>
        <v>15800</v>
      </c>
      <c r="K10" s="5">
        <f t="shared" si="3"/>
        <v>16300</v>
      </c>
    </row>
    <row r="11" spans="1:13" s="14" customFormat="1" ht="149.25" customHeight="1" x14ac:dyDescent="0.25">
      <c r="A11" s="61"/>
      <c r="B11" s="56" t="s">
        <v>70</v>
      </c>
      <c r="C11" s="6" t="s">
        <v>32</v>
      </c>
      <c r="D11" s="63" t="s">
        <v>33</v>
      </c>
      <c r="E11" s="40">
        <v>15900</v>
      </c>
      <c r="F11" s="40">
        <v>15900</v>
      </c>
      <c r="G11" s="16">
        <f>F11+660</f>
        <v>16560</v>
      </c>
      <c r="H11" s="16">
        <f t="shared" ref="H11:K12" si="4">G11+660</f>
        <v>17220</v>
      </c>
      <c r="I11" s="16">
        <f t="shared" si="4"/>
        <v>17880</v>
      </c>
      <c r="J11" s="16">
        <f t="shared" si="4"/>
        <v>18540</v>
      </c>
      <c r="K11" s="16">
        <f t="shared" si="4"/>
        <v>19200</v>
      </c>
    </row>
    <row r="12" spans="1:13" ht="211.5" customHeight="1" x14ac:dyDescent="0.25">
      <c r="A12" s="62"/>
      <c r="B12" s="58"/>
      <c r="C12" s="6" t="s">
        <v>34</v>
      </c>
      <c r="D12" s="64"/>
      <c r="E12" s="40">
        <v>17400</v>
      </c>
      <c r="F12" s="40">
        <v>17400</v>
      </c>
      <c r="G12" s="16">
        <f>F12+660</f>
        <v>18060</v>
      </c>
      <c r="H12" s="16">
        <f t="shared" si="4"/>
        <v>18720</v>
      </c>
      <c r="I12" s="16">
        <f t="shared" si="4"/>
        <v>19380</v>
      </c>
      <c r="J12" s="16">
        <f t="shared" si="4"/>
        <v>20040</v>
      </c>
      <c r="K12" s="16">
        <f t="shared" si="4"/>
        <v>20700</v>
      </c>
    </row>
    <row r="13" spans="1:13" s="4" customFormat="1" ht="211.5" customHeight="1" x14ac:dyDescent="0.25">
      <c r="A13" s="13"/>
      <c r="B13" s="19" t="s">
        <v>71</v>
      </c>
      <c r="C13" s="6" t="s">
        <v>35</v>
      </c>
      <c r="D13" s="6" t="s">
        <v>36</v>
      </c>
      <c r="E13" s="40">
        <v>11000</v>
      </c>
      <c r="F13" s="40">
        <v>11000</v>
      </c>
      <c r="G13" s="16">
        <f>F13+500</f>
        <v>11500</v>
      </c>
      <c r="H13" s="16">
        <f t="shared" ref="H13:K13" si="5">G13+500</f>
        <v>12000</v>
      </c>
      <c r="I13" s="16">
        <f t="shared" si="5"/>
        <v>12500</v>
      </c>
      <c r="J13" s="16">
        <f t="shared" si="5"/>
        <v>13000</v>
      </c>
      <c r="K13" s="16">
        <f t="shared" si="5"/>
        <v>13500</v>
      </c>
    </row>
    <row r="14" spans="1:13" ht="81.75" customHeight="1" x14ac:dyDescent="0.25">
      <c r="A14" s="55"/>
      <c r="B14" s="56" t="s">
        <v>72</v>
      </c>
      <c r="C14" s="24" t="s">
        <v>37</v>
      </c>
      <c r="D14" s="59" t="s">
        <v>38</v>
      </c>
      <c r="E14" s="40">
        <v>18000</v>
      </c>
      <c r="F14" s="40">
        <v>18000</v>
      </c>
      <c r="G14" s="16">
        <f>F14+660</f>
        <v>18660</v>
      </c>
      <c r="H14" s="16">
        <f t="shared" ref="H14:K14" si="6">G14+660</f>
        <v>19320</v>
      </c>
      <c r="I14" s="16">
        <f t="shared" si="6"/>
        <v>19980</v>
      </c>
      <c r="J14" s="16">
        <f t="shared" si="6"/>
        <v>20640</v>
      </c>
      <c r="K14" s="16">
        <f t="shared" si="6"/>
        <v>21300</v>
      </c>
    </row>
    <row r="15" spans="1:13" ht="81.75" customHeight="1" x14ac:dyDescent="0.25">
      <c r="A15" s="55"/>
      <c r="B15" s="57"/>
      <c r="C15" s="24" t="s">
        <v>39</v>
      </c>
      <c r="D15" s="60"/>
      <c r="E15" s="40">
        <v>19200</v>
      </c>
      <c r="F15" s="40">
        <v>19200</v>
      </c>
      <c r="G15" s="16">
        <f>F15+710</f>
        <v>19910</v>
      </c>
      <c r="H15" s="16">
        <f t="shared" ref="H15:K15" si="7">G15+710</f>
        <v>20620</v>
      </c>
      <c r="I15" s="16">
        <f t="shared" si="7"/>
        <v>21330</v>
      </c>
      <c r="J15" s="16">
        <f t="shared" si="7"/>
        <v>22040</v>
      </c>
      <c r="K15" s="16">
        <f t="shared" si="7"/>
        <v>22750</v>
      </c>
    </row>
    <row r="16" spans="1:13" ht="81.75" customHeight="1" x14ac:dyDescent="0.25">
      <c r="A16" s="55"/>
      <c r="B16" s="57"/>
      <c r="C16" s="24" t="s">
        <v>40</v>
      </c>
      <c r="D16" s="60"/>
      <c r="E16" s="40">
        <v>20600</v>
      </c>
      <c r="F16" s="40">
        <v>20600</v>
      </c>
      <c r="G16" s="16">
        <f>F16+770</f>
        <v>21370</v>
      </c>
      <c r="H16" s="16">
        <f t="shared" ref="H16:K17" si="8">G16+770</f>
        <v>22140</v>
      </c>
      <c r="I16" s="16">
        <f t="shared" si="8"/>
        <v>22910</v>
      </c>
      <c r="J16" s="16">
        <f t="shared" si="8"/>
        <v>23680</v>
      </c>
      <c r="K16" s="16">
        <f t="shared" si="8"/>
        <v>24450</v>
      </c>
    </row>
    <row r="17" spans="1:11" ht="81.75" customHeight="1" x14ac:dyDescent="0.25">
      <c r="A17" s="55"/>
      <c r="B17" s="57"/>
      <c r="C17" s="24" t="s">
        <v>41</v>
      </c>
      <c r="D17" s="60"/>
      <c r="E17" s="40">
        <v>22200</v>
      </c>
      <c r="F17" s="40">
        <v>22200</v>
      </c>
      <c r="G17" s="16">
        <f>F17+770</f>
        <v>22970</v>
      </c>
      <c r="H17" s="16">
        <f t="shared" si="8"/>
        <v>23740</v>
      </c>
      <c r="I17" s="16">
        <f t="shared" si="8"/>
        <v>24510</v>
      </c>
      <c r="J17" s="16">
        <f t="shared" si="8"/>
        <v>25280</v>
      </c>
      <c r="K17" s="16">
        <f t="shared" si="8"/>
        <v>26050</v>
      </c>
    </row>
    <row r="18" spans="1:11" ht="81.75" customHeight="1" x14ac:dyDescent="0.25">
      <c r="A18" s="55"/>
      <c r="B18" s="57"/>
      <c r="C18" s="24" t="s">
        <v>42</v>
      </c>
      <c r="D18" s="60"/>
      <c r="E18" s="40">
        <v>25500</v>
      </c>
      <c r="F18" s="40">
        <v>25500</v>
      </c>
      <c r="G18" s="16">
        <f>F18+880</f>
        <v>26380</v>
      </c>
      <c r="H18" s="16">
        <f t="shared" ref="H18:K18" si="9">G18+880</f>
        <v>27260</v>
      </c>
      <c r="I18" s="16">
        <f t="shared" si="9"/>
        <v>28140</v>
      </c>
      <c r="J18" s="16">
        <f t="shared" si="9"/>
        <v>29020</v>
      </c>
      <c r="K18" s="16">
        <f t="shared" si="9"/>
        <v>29900</v>
      </c>
    </row>
    <row r="19" spans="1:11" ht="81.75" customHeight="1" x14ac:dyDescent="0.25">
      <c r="A19" s="55"/>
      <c r="B19" s="58"/>
      <c r="C19" s="24" t="s">
        <v>43</v>
      </c>
      <c r="D19" s="60"/>
      <c r="E19" s="40">
        <v>28800</v>
      </c>
      <c r="F19" s="40">
        <v>28800</v>
      </c>
      <c r="G19" s="16">
        <f>F19+990</f>
        <v>29790</v>
      </c>
      <c r="H19" s="16">
        <f t="shared" ref="H19:K19" si="10">G19+990</f>
        <v>30780</v>
      </c>
      <c r="I19" s="16">
        <f t="shared" si="10"/>
        <v>31770</v>
      </c>
      <c r="J19" s="16">
        <f t="shared" si="10"/>
        <v>32760</v>
      </c>
      <c r="K19" s="16">
        <f t="shared" si="10"/>
        <v>33750</v>
      </c>
    </row>
    <row r="20" spans="1:11" s="15" customFormat="1" ht="81.75" customHeight="1" x14ac:dyDescent="0.25">
      <c r="A20" s="61"/>
      <c r="B20" s="56" t="s">
        <v>73</v>
      </c>
      <c r="C20" s="24" t="s">
        <v>44</v>
      </c>
      <c r="D20" s="63" t="s">
        <v>74</v>
      </c>
      <c r="E20" s="40">
        <v>18600</v>
      </c>
      <c r="F20" s="40">
        <v>18600</v>
      </c>
      <c r="G20" s="16">
        <f>F20+770</f>
        <v>19370</v>
      </c>
      <c r="H20" s="16">
        <f t="shared" ref="H20:K21" si="11">G20+770</f>
        <v>20140</v>
      </c>
      <c r="I20" s="16">
        <f t="shared" si="11"/>
        <v>20910</v>
      </c>
      <c r="J20" s="16">
        <f t="shared" si="11"/>
        <v>21680</v>
      </c>
      <c r="K20" s="16">
        <f t="shared" si="11"/>
        <v>22450</v>
      </c>
    </row>
    <row r="21" spans="1:11" s="15" customFormat="1" ht="81.75" customHeight="1" x14ac:dyDescent="0.25">
      <c r="A21" s="67"/>
      <c r="B21" s="57"/>
      <c r="C21" s="24" t="s">
        <v>45</v>
      </c>
      <c r="D21" s="68"/>
      <c r="E21" s="40">
        <v>20100</v>
      </c>
      <c r="F21" s="40">
        <v>20100</v>
      </c>
      <c r="G21" s="16">
        <f>F21+770</f>
        <v>20870</v>
      </c>
      <c r="H21" s="16">
        <f t="shared" si="11"/>
        <v>21640</v>
      </c>
      <c r="I21" s="16">
        <f t="shared" si="11"/>
        <v>22410</v>
      </c>
      <c r="J21" s="16">
        <f t="shared" si="11"/>
        <v>23180</v>
      </c>
      <c r="K21" s="16">
        <f t="shared" si="11"/>
        <v>23950</v>
      </c>
    </row>
    <row r="22" spans="1:11" s="15" customFormat="1" ht="81.75" customHeight="1" x14ac:dyDescent="0.25">
      <c r="A22" s="67"/>
      <c r="B22" s="57"/>
      <c r="C22" s="24" t="s">
        <v>46</v>
      </c>
      <c r="D22" s="68"/>
      <c r="E22" s="40">
        <v>21800</v>
      </c>
      <c r="F22" s="40">
        <v>21800</v>
      </c>
      <c r="G22" s="16">
        <f>F22+880</f>
        <v>22680</v>
      </c>
      <c r="H22" s="16">
        <f t="shared" ref="H22:K23" si="12">G22+880</f>
        <v>23560</v>
      </c>
      <c r="I22" s="16">
        <f t="shared" si="12"/>
        <v>24440</v>
      </c>
      <c r="J22" s="16">
        <f t="shared" si="12"/>
        <v>25320</v>
      </c>
      <c r="K22" s="16">
        <f t="shared" si="12"/>
        <v>26200</v>
      </c>
    </row>
    <row r="23" spans="1:11" s="15" customFormat="1" ht="81.75" customHeight="1" x14ac:dyDescent="0.25">
      <c r="A23" s="67"/>
      <c r="B23" s="57"/>
      <c r="C23" s="24" t="s">
        <v>47</v>
      </c>
      <c r="D23" s="68"/>
      <c r="E23" s="40">
        <v>23500</v>
      </c>
      <c r="F23" s="40">
        <v>23500</v>
      </c>
      <c r="G23" s="16">
        <f>F23+880</f>
        <v>24380</v>
      </c>
      <c r="H23" s="16">
        <f t="shared" si="12"/>
        <v>25260</v>
      </c>
      <c r="I23" s="16">
        <f t="shared" si="12"/>
        <v>26140</v>
      </c>
      <c r="J23" s="16">
        <f t="shared" si="12"/>
        <v>27020</v>
      </c>
      <c r="K23" s="16">
        <f t="shared" si="12"/>
        <v>27900</v>
      </c>
    </row>
    <row r="24" spans="1:11" s="15" customFormat="1" ht="81.75" customHeight="1" x14ac:dyDescent="0.25">
      <c r="A24" s="67"/>
      <c r="B24" s="57"/>
      <c r="C24" s="24" t="s">
        <v>48</v>
      </c>
      <c r="D24" s="68"/>
      <c r="E24" s="40">
        <v>26400</v>
      </c>
      <c r="F24" s="40">
        <v>26400</v>
      </c>
      <c r="G24" s="16">
        <f>F24+990</f>
        <v>27390</v>
      </c>
      <c r="H24" s="16">
        <f t="shared" ref="H24:K24" si="13">G24+990</f>
        <v>28380</v>
      </c>
      <c r="I24" s="16">
        <f t="shared" si="13"/>
        <v>29370</v>
      </c>
      <c r="J24" s="16">
        <f t="shared" si="13"/>
        <v>30360</v>
      </c>
      <c r="K24" s="16">
        <f t="shared" si="13"/>
        <v>31350</v>
      </c>
    </row>
    <row r="25" spans="1:11" s="15" customFormat="1" ht="81.75" customHeight="1" x14ac:dyDescent="0.25">
      <c r="A25" s="62"/>
      <c r="B25" s="58"/>
      <c r="C25" s="24" t="s">
        <v>49</v>
      </c>
      <c r="D25" s="64"/>
      <c r="E25" s="40">
        <v>29300</v>
      </c>
      <c r="F25" s="40">
        <v>29300</v>
      </c>
      <c r="G25" s="16">
        <f>F25+1100</f>
        <v>30400</v>
      </c>
      <c r="H25" s="16">
        <f t="shared" ref="H25:K25" si="14">G25+1100</f>
        <v>31500</v>
      </c>
      <c r="I25" s="16">
        <f t="shared" si="14"/>
        <v>32600</v>
      </c>
      <c r="J25" s="16">
        <f t="shared" si="14"/>
        <v>33700</v>
      </c>
      <c r="K25" s="16">
        <f t="shared" si="14"/>
        <v>34800</v>
      </c>
    </row>
    <row r="26" spans="1:11" s="20" customFormat="1" ht="107.45" customHeight="1" x14ac:dyDescent="0.25">
      <c r="A26" s="44"/>
      <c r="B26" s="39" t="s">
        <v>77</v>
      </c>
      <c r="C26" s="49" t="s">
        <v>50</v>
      </c>
      <c r="D26" s="51" t="s">
        <v>51</v>
      </c>
      <c r="E26" s="40">
        <v>19700</v>
      </c>
      <c r="F26" s="40">
        <v>19700</v>
      </c>
      <c r="G26" s="5">
        <f>F26+620</f>
        <v>20320</v>
      </c>
      <c r="H26" s="5">
        <f t="shared" ref="H26:K26" si="15">G26+620</f>
        <v>20940</v>
      </c>
      <c r="I26" s="5">
        <f t="shared" si="15"/>
        <v>21560</v>
      </c>
      <c r="J26" s="5">
        <f t="shared" si="15"/>
        <v>22180</v>
      </c>
      <c r="K26" s="5">
        <f t="shared" si="15"/>
        <v>22800</v>
      </c>
    </row>
    <row r="27" spans="1:11" s="20" customFormat="1" ht="107.45" customHeight="1" x14ac:dyDescent="0.25">
      <c r="A27" s="45"/>
      <c r="B27" s="39" t="s">
        <v>78</v>
      </c>
      <c r="C27" s="50"/>
      <c r="D27" s="52"/>
      <c r="E27" s="40">
        <v>18600</v>
      </c>
      <c r="F27" s="40">
        <v>18600</v>
      </c>
      <c r="G27" s="5">
        <f>F27+450</f>
        <v>19050</v>
      </c>
      <c r="H27" s="5">
        <f t="shared" ref="H27:K27" si="16">G27+450</f>
        <v>19500</v>
      </c>
      <c r="I27" s="5">
        <f t="shared" si="16"/>
        <v>19950</v>
      </c>
      <c r="J27" s="5">
        <f t="shared" si="16"/>
        <v>20400</v>
      </c>
      <c r="K27" s="5">
        <f t="shared" si="16"/>
        <v>20850</v>
      </c>
    </row>
    <row r="28" spans="1:11" s="20" customFormat="1" ht="107.45" customHeight="1" x14ac:dyDescent="0.25">
      <c r="A28" s="45"/>
      <c r="B28" s="39" t="s">
        <v>79</v>
      </c>
      <c r="C28" s="49" t="s">
        <v>50</v>
      </c>
      <c r="D28" s="51" t="s">
        <v>52</v>
      </c>
      <c r="E28" s="40">
        <v>20800</v>
      </c>
      <c r="F28" s="40">
        <v>20800</v>
      </c>
      <c r="G28" s="5">
        <f>F28+620</f>
        <v>21420</v>
      </c>
      <c r="H28" s="5">
        <f t="shared" ref="H28:K28" si="17">G28+620</f>
        <v>22040</v>
      </c>
      <c r="I28" s="5">
        <f t="shared" si="17"/>
        <v>22660</v>
      </c>
      <c r="J28" s="5">
        <f t="shared" si="17"/>
        <v>23280</v>
      </c>
      <c r="K28" s="5">
        <f t="shared" si="17"/>
        <v>23900</v>
      </c>
    </row>
    <row r="29" spans="1:11" s="20" customFormat="1" ht="107.45" customHeight="1" x14ac:dyDescent="0.25">
      <c r="A29" s="45"/>
      <c r="B29" s="39" t="s">
        <v>80</v>
      </c>
      <c r="C29" s="50"/>
      <c r="D29" s="52"/>
      <c r="E29" s="40">
        <v>19700</v>
      </c>
      <c r="F29" s="40">
        <v>19700</v>
      </c>
      <c r="G29" s="5">
        <f>F29+450</f>
        <v>20150</v>
      </c>
      <c r="H29" s="5">
        <f t="shared" ref="H29:K29" si="18">G29+450</f>
        <v>20600</v>
      </c>
      <c r="I29" s="5">
        <f t="shared" si="18"/>
        <v>21050</v>
      </c>
      <c r="J29" s="5">
        <f t="shared" si="18"/>
        <v>21500</v>
      </c>
      <c r="K29" s="5">
        <f t="shared" si="18"/>
        <v>21950</v>
      </c>
    </row>
    <row r="30" spans="1:11" s="20" customFormat="1" ht="107.45" customHeight="1" x14ac:dyDescent="0.25">
      <c r="A30" s="45"/>
      <c r="B30" s="39" t="s">
        <v>81</v>
      </c>
      <c r="C30" s="49" t="s">
        <v>53</v>
      </c>
      <c r="D30" s="51" t="s">
        <v>54</v>
      </c>
      <c r="E30" s="40">
        <v>22900</v>
      </c>
      <c r="F30" s="40">
        <v>22900</v>
      </c>
      <c r="G30" s="5">
        <f>F30+640</f>
        <v>23540</v>
      </c>
      <c r="H30" s="5">
        <f t="shared" ref="H30:K30" si="19">G30+640</f>
        <v>24180</v>
      </c>
      <c r="I30" s="5">
        <f t="shared" si="19"/>
        <v>24820</v>
      </c>
      <c r="J30" s="5">
        <f t="shared" si="19"/>
        <v>25460</v>
      </c>
      <c r="K30" s="5">
        <f t="shared" si="19"/>
        <v>26100</v>
      </c>
    </row>
    <row r="31" spans="1:11" s="20" customFormat="1" ht="107.45" customHeight="1" x14ac:dyDescent="0.25">
      <c r="A31" s="45"/>
      <c r="B31" s="39" t="s">
        <v>82</v>
      </c>
      <c r="C31" s="50"/>
      <c r="D31" s="52"/>
      <c r="E31" s="40">
        <v>21800</v>
      </c>
      <c r="F31" s="40">
        <v>21800</v>
      </c>
      <c r="G31" s="5">
        <f>F31+470</f>
        <v>22270</v>
      </c>
      <c r="H31" s="5">
        <f t="shared" ref="H31:K31" si="20">G31+470</f>
        <v>22740</v>
      </c>
      <c r="I31" s="5">
        <f t="shared" si="20"/>
        <v>23210</v>
      </c>
      <c r="J31" s="5">
        <f t="shared" si="20"/>
        <v>23680</v>
      </c>
      <c r="K31" s="5">
        <f t="shared" si="20"/>
        <v>24150</v>
      </c>
    </row>
    <row r="32" spans="1:11" s="20" customFormat="1" ht="107.45" customHeight="1" x14ac:dyDescent="0.25">
      <c r="A32" s="45"/>
      <c r="B32" s="39" t="s">
        <v>83</v>
      </c>
      <c r="C32" s="49" t="s">
        <v>53</v>
      </c>
      <c r="D32" s="51" t="s">
        <v>55</v>
      </c>
      <c r="E32" s="40">
        <v>24000</v>
      </c>
      <c r="F32" s="40">
        <v>24000</v>
      </c>
      <c r="G32" s="5">
        <f>F32+640</f>
        <v>24640</v>
      </c>
      <c r="H32" s="5">
        <f t="shared" ref="H32:K32" si="21">G32+640</f>
        <v>25280</v>
      </c>
      <c r="I32" s="5">
        <f t="shared" si="21"/>
        <v>25920</v>
      </c>
      <c r="J32" s="5">
        <f t="shared" si="21"/>
        <v>26560</v>
      </c>
      <c r="K32" s="5">
        <f t="shared" si="21"/>
        <v>27200</v>
      </c>
    </row>
    <row r="33" spans="1:13" s="20" customFormat="1" ht="107.45" customHeight="1" x14ac:dyDescent="0.25">
      <c r="A33" s="45"/>
      <c r="B33" s="39" t="s">
        <v>84</v>
      </c>
      <c r="C33" s="50"/>
      <c r="D33" s="52"/>
      <c r="E33" s="40">
        <v>22900</v>
      </c>
      <c r="F33" s="40">
        <v>22900</v>
      </c>
      <c r="G33" s="5">
        <f>F33+470</f>
        <v>23370</v>
      </c>
      <c r="H33" s="5">
        <f t="shared" ref="H33:K33" si="22">G33+470</f>
        <v>23840</v>
      </c>
      <c r="I33" s="5">
        <f t="shared" si="22"/>
        <v>24310</v>
      </c>
      <c r="J33" s="5">
        <f t="shared" si="22"/>
        <v>24780</v>
      </c>
      <c r="K33" s="5">
        <f t="shared" si="22"/>
        <v>25250</v>
      </c>
    </row>
    <row r="34" spans="1:13" s="20" customFormat="1" ht="107.45" customHeight="1" x14ac:dyDescent="0.25">
      <c r="A34" s="45"/>
      <c r="B34" s="39" t="s">
        <v>85</v>
      </c>
      <c r="C34" s="49" t="s">
        <v>56</v>
      </c>
      <c r="D34" s="51" t="s">
        <v>57</v>
      </c>
      <c r="E34" s="40">
        <v>27700</v>
      </c>
      <c r="F34" s="40">
        <v>27700</v>
      </c>
      <c r="G34" s="5">
        <f>F34+690</f>
        <v>28390</v>
      </c>
      <c r="H34" s="5">
        <f t="shared" ref="H34:K34" si="23">G34+690</f>
        <v>29080</v>
      </c>
      <c r="I34" s="5">
        <f t="shared" si="23"/>
        <v>29770</v>
      </c>
      <c r="J34" s="5">
        <f t="shared" si="23"/>
        <v>30460</v>
      </c>
      <c r="K34" s="5">
        <f t="shared" si="23"/>
        <v>31150</v>
      </c>
    </row>
    <row r="35" spans="1:13" s="20" customFormat="1" ht="107.45" customHeight="1" x14ac:dyDescent="0.25">
      <c r="A35" s="45"/>
      <c r="B35" s="39" t="s">
        <v>86</v>
      </c>
      <c r="C35" s="50"/>
      <c r="D35" s="52"/>
      <c r="E35" s="40">
        <v>26600</v>
      </c>
      <c r="F35" s="40">
        <v>26600</v>
      </c>
      <c r="G35" s="5">
        <f>F35+530</f>
        <v>27130</v>
      </c>
      <c r="H35" s="5">
        <f t="shared" ref="H35:K35" si="24">G35+530</f>
        <v>27660</v>
      </c>
      <c r="I35" s="5">
        <f t="shared" si="24"/>
        <v>28190</v>
      </c>
      <c r="J35" s="5">
        <f t="shared" si="24"/>
        <v>28720</v>
      </c>
      <c r="K35" s="5">
        <f t="shared" si="24"/>
        <v>29250</v>
      </c>
    </row>
    <row r="36" spans="1:13" s="20" customFormat="1" ht="107.45" customHeight="1" x14ac:dyDescent="0.25">
      <c r="A36" s="45"/>
      <c r="B36" s="39" t="s">
        <v>87</v>
      </c>
      <c r="C36" s="49" t="s">
        <v>56</v>
      </c>
      <c r="D36" s="51" t="s">
        <v>58</v>
      </c>
      <c r="E36" s="40">
        <v>28800</v>
      </c>
      <c r="F36" s="40">
        <v>28800</v>
      </c>
      <c r="G36" s="5">
        <f>F36+690</f>
        <v>29490</v>
      </c>
      <c r="H36" s="5">
        <f t="shared" ref="H36:K36" si="25">G36+690</f>
        <v>30180</v>
      </c>
      <c r="I36" s="5">
        <f t="shared" si="25"/>
        <v>30870</v>
      </c>
      <c r="J36" s="5">
        <f t="shared" si="25"/>
        <v>31560</v>
      </c>
      <c r="K36" s="5">
        <f t="shared" si="25"/>
        <v>32250</v>
      </c>
    </row>
    <row r="37" spans="1:13" s="20" customFormat="1" ht="107.45" customHeight="1" x14ac:dyDescent="0.25">
      <c r="A37" s="46"/>
      <c r="B37" s="39" t="s">
        <v>88</v>
      </c>
      <c r="C37" s="50"/>
      <c r="D37" s="52"/>
      <c r="E37" s="40">
        <v>27700</v>
      </c>
      <c r="F37" s="40">
        <v>27700</v>
      </c>
      <c r="G37" s="5">
        <f>F37+530</f>
        <v>28230</v>
      </c>
      <c r="H37" s="5">
        <f t="shared" ref="H37:K37" si="26">G37+530</f>
        <v>28760</v>
      </c>
      <c r="I37" s="5">
        <f t="shared" si="26"/>
        <v>29290</v>
      </c>
      <c r="J37" s="5">
        <f t="shared" si="26"/>
        <v>29820</v>
      </c>
      <c r="K37" s="5">
        <f t="shared" si="26"/>
        <v>30350</v>
      </c>
    </row>
    <row r="38" spans="1:13" s="20" customFormat="1" ht="177.75" customHeight="1" x14ac:dyDescent="0.25">
      <c r="A38" s="35"/>
      <c r="B38" s="19" t="s">
        <v>8</v>
      </c>
      <c r="C38" s="37" t="s">
        <v>7</v>
      </c>
      <c r="D38" s="37" t="s">
        <v>9</v>
      </c>
      <c r="E38" s="40">
        <v>500</v>
      </c>
      <c r="F38" s="40">
        <v>500</v>
      </c>
      <c r="G38" s="5">
        <f>F38+50</f>
        <v>550</v>
      </c>
      <c r="H38" s="5">
        <f>G38+50</f>
        <v>600</v>
      </c>
      <c r="I38" s="5">
        <f>H38+50</f>
        <v>650</v>
      </c>
      <c r="J38" s="5">
        <f>I38+50</f>
        <v>700</v>
      </c>
      <c r="K38" s="5">
        <f>J38+50</f>
        <v>750</v>
      </c>
    </row>
    <row r="39" spans="1:13" s="20" customFormat="1" ht="177.75" customHeight="1" x14ac:dyDescent="0.25">
      <c r="A39" s="35"/>
      <c r="B39" s="41" t="s">
        <v>8</v>
      </c>
      <c r="C39" s="42" t="s">
        <v>59</v>
      </c>
      <c r="D39" s="42" t="s">
        <v>60</v>
      </c>
      <c r="E39" s="40">
        <v>550</v>
      </c>
      <c r="F39" s="40">
        <v>550</v>
      </c>
      <c r="G39" s="5">
        <f>F39+50</f>
        <v>600</v>
      </c>
      <c r="H39" s="5">
        <f t="shared" ref="H39:K39" si="27">G39+50</f>
        <v>650</v>
      </c>
      <c r="I39" s="5">
        <f>H39+50</f>
        <v>700</v>
      </c>
      <c r="J39" s="5">
        <f t="shared" si="27"/>
        <v>750</v>
      </c>
      <c r="K39" s="5">
        <f t="shared" si="27"/>
        <v>800</v>
      </c>
    </row>
    <row r="40" spans="1:13" s="20" customFormat="1" ht="185.25" customHeight="1" x14ac:dyDescent="0.25">
      <c r="A40" s="35"/>
      <c r="B40" s="19" t="s">
        <v>10</v>
      </c>
      <c r="C40" s="37" t="s">
        <v>11</v>
      </c>
      <c r="D40" s="37" t="s">
        <v>12</v>
      </c>
      <c r="E40" s="40">
        <v>2300</v>
      </c>
      <c r="F40" s="40">
        <v>2300</v>
      </c>
      <c r="G40" s="5">
        <f>F40+150</f>
        <v>2450</v>
      </c>
      <c r="H40" s="5">
        <f>G40+150</f>
        <v>2600</v>
      </c>
      <c r="I40" s="5">
        <f>H40+150</f>
        <v>2750</v>
      </c>
      <c r="J40" s="5">
        <f>I40+150</f>
        <v>2900</v>
      </c>
      <c r="K40" s="5">
        <f>J40+150</f>
        <v>3050</v>
      </c>
    </row>
    <row r="41" spans="1:13" s="4" customFormat="1" ht="185.25" customHeight="1" x14ac:dyDescent="0.25">
      <c r="A41" s="8"/>
      <c r="B41" s="12" t="s">
        <v>13</v>
      </c>
      <c r="C41" s="6" t="s">
        <v>16</v>
      </c>
      <c r="D41" s="6" t="s">
        <v>15</v>
      </c>
      <c r="E41" s="40">
        <v>2700</v>
      </c>
      <c r="F41" s="40">
        <v>2700</v>
      </c>
      <c r="G41" s="16">
        <f>F41+150</f>
        <v>2850</v>
      </c>
      <c r="H41" s="16">
        <f t="shared" ref="H41:K41" si="28">G41+150</f>
        <v>3000</v>
      </c>
      <c r="I41" s="16">
        <f t="shared" si="28"/>
        <v>3150</v>
      </c>
      <c r="J41" s="16">
        <f t="shared" si="28"/>
        <v>3300</v>
      </c>
      <c r="K41" s="16">
        <f t="shared" si="28"/>
        <v>3450</v>
      </c>
    </row>
    <row r="42" spans="1:13" s="4" customFormat="1" ht="185.25" customHeight="1" x14ac:dyDescent="0.25">
      <c r="A42" s="8"/>
      <c r="B42" s="12" t="s">
        <v>14</v>
      </c>
      <c r="C42" s="6" t="s">
        <v>17</v>
      </c>
      <c r="D42" s="6" t="s">
        <v>15</v>
      </c>
      <c r="E42" s="40">
        <v>3300</v>
      </c>
      <c r="F42" s="40">
        <v>3300</v>
      </c>
      <c r="G42" s="16">
        <f>F42+150</f>
        <v>3450</v>
      </c>
      <c r="H42" s="16">
        <f>G42+150</f>
        <v>3600</v>
      </c>
      <c r="I42" s="16">
        <f>H42+200</f>
        <v>3800</v>
      </c>
      <c r="J42" s="16">
        <f>I42+200</f>
        <v>4000</v>
      </c>
      <c r="K42" s="16">
        <f>J42+200</f>
        <v>4200</v>
      </c>
    </row>
    <row r="44" spans="1:13" ht="43.5" customHeight="1" x14ac:dyDescent="0.25">
      <c r="A44" s="47" t="s">
        <v>61</v>
      </c>
      <c r="B44" s="47"/>
      <c r="C44" s="47"/>
      <c r="D44" s="47"/>
      <c r="E44" s="47"/>
      <c r="F44" s="47"/>
      <c r="G44" s="47"/>
      <c r="H44" s="47"/>
      <c r="I44" s="15"/>
      <c r="J44" s="15"/>
      <c r="K44" s="15"/>
    </row>
    <row r="45" spans="1:13" ht="36" customHeight="1" x14ac:dyDescent="0.25">
      <c r="A45" s="48" t="s">
        <v>62</v>
      </c>
      <c r="B45" s="48"/>
      <c r="C45" s="48"/>
      <c r="D45" s="48"/>
      <c r="E45" s="48"/>
      <c r="F45" s="48"/>
      <c r="G45" s="48"/>
      <c r="H45" s="48"/>
      <c r="I45" s="15"/>
      <c r="J45" s="15"/>
      <c r="K45" s="15"/>
    </row>
    <row r="46" spans="1:13" s="15" customFormat="1" ht="41.45" customHeight="1" x14ac:dyDescent="0.25">
      <c r="A46" s="48" t="s">
        <v>89</v>
      </c>
      <c r="B46" s="48"/>
      <c r="C46" s="48"/>
      <c r="D46" s="48"/>
      <c r="E46" s="48"/>
      <c r="F46" s="48"/>
      <c r="G46" s="48"/>
      <c r="H46" s="34"/>
      <c r="I46" s="25"/>
      <c r="J46" s="25"/>
      <c r="K46" s="25"/>
      <c r="L46" s="25"/>
      <c r="M46" s="25"/>
    </row>
    <row r="47" spans="1:13" s="15" customFormat="1" ht="41.45" customHeight="1" x14ac:dyDescent="0.25">
      <c r="A47" s="48" t="s">
        <v>90</v>
      </c>
      <c r="B47" s="48"/>
      <c r="C47" s="48"/>
      <c r="D47" s="48"/>
      <c r="E47" s="48"/>
      <c r="F47" s="48"/>
      <c r="G47" s="36"/>
      <c r="H47" s="36"/>
      <c r="I47" s="25"/>
      <c r="J47" s="25"/>
      <c r="K47" s="25"/>
      <c r="L47" s="25"/>
      <c r="M47" s="25"/>
    </row>
    <row r="48" spans="1:13" ht="31.15" customHeight="1" x14ac:dyDescent="0.25">
      <c r="A48" s="43" t="s">
        <v>18</v>
      </c>
      <c r="B48" s="43"/>
      <c r="C48" s="43"/>
      <c r="D48" s="43"/>
      <c r="E48" s="43"/>
      <c r="F48" s="43"/>
      <c r="G48" s="43"/>
      <c r="H48" s="43"/>
      <c r="I48" s="26"/>
      <c r="J48" s="26"/>
      <c r="K48" s="26"/>
      <c r="L48" s="25"/>
      <c r="M48" s="25"/>
    </row>
    <row r="49" spans="1:11" x14ac:dyDescent="0.25">
      <c r="A49" s="43"/>
      <c r="B49" s="43"/>
      <c r="C49" s="43"/>
      <c r="D49" s="43"/>
      <c r="E49" s="43"/>
      <c r="F49" s="43"/>
      <c r="G49" s="43"/>
      <c r="H49" s="43"/>
      <c r="I49" s="17"/>
      <c r="J49" s="17"/>
      <c r="K49" s="17"/>
    </row>
    <row r="50" spans="1:11" x14ac:dyDescent="0.25">
      <c r="A50" s="43"/>
      <c r="B50" s="43"/>
      <c r="C50" s="43"/>
      <c r="D50" s="43"/>
      <c r="E50" s="43"/>
      <c r="F50" s="43"/>
      <c r="G50" s="43"/>
      <c r="H50" s="43"/>
      <c r="I50" s="17"/>
      <c r="J50" s="17"/>
      <c r="K50" s="17"/>
    </row>
    <row r="51" spans="1:11" ht="32.450000000000003" customHeight="1" x14ac:dyDescent="0.25">
      <c r="A51" s="43"/>
      <c r="B51" s="43"/>
      <c r="C51" s="43"/>
      <c r="D51" s="43"/>
      <c r="E51" s="43"/>
      <c r="F51" s="43"/>
      <c r="G51" s="43"/>
      <c r="H51" s="43"/>
    </row>
  </sheetData>
  <mergeCells count="30">
    <mergeCell ref="A46:G46"/>
    <mergeCell ref="B20:B25"/>
    <mergeCell ref="A20:A25"/>
    <mergeCell ref="D20:D25"/>
    <mergeCell ref="C26:C27"/>
    <mergeCell ref="B2:K2"/>
    <mergeCell ref="B1:K1"/>
    <mergeCell ref="A14:A19"/>
    <mergeCell ref="B14:B19"/>
    <mergeCell ref="D14:D19"/>
    <mergeCell ref="A11:A12"/>
    <mergeCell ref="B11:B12"/>
    <mergeCell ref="D11:D12"/>
    <mergeCell ref="A5:A6"/>
    <mergeCell ref="A48:H51"/>
    <mergeCell ref="A26:A37"/>
    <mergeCell ref="A44:H44"/>
    <mergeCell ref="A45:H45"/>
    <mergeCell ref="C32:C33"/>
    <mergeCell ref="D32:D33"/>
    <mergeCell ref="C34:C35"/>
    <mergeCell ref="D34:D35"/>
    <mergeCell ref="C36:C37"/>
    <mergeCell ref="D36:D37"/>
    <mergeCell ref="D26:D27"/>
    <mergeCell ref="C28:C29"/>
    <mergeCell ref="D28:D29"/>
    <mergeCell ref="C30:C31"/>
    <mergeCell ref="D30:D31"/>
    <mergeCell ref="A47:F47"/>
  </mergeCells>
  <hyperlinks>
    <hyperlink ref="B38" r:id="rId1"/>
    <hyperlink ref="B40" r:id="rId2"/>
    <hyperlink ref="B41" r:id="rId3"/>
    <hyperlink ref="B42" r:id="rId4"/>
    <hyperlink ref="B8" r:id="rId5" display="Оттава"/>
    <hyperlink ref="B9" r:id="rId6" display="Оттава кресло"/>
    <hyperlink ref="B10" r:id="rId7" display="Оттава 3"/>
    <hyperlink ref="B11" r:id="rId8" display="Сканди"/>
    <hyperlink ref="B14:B19" r:id="rId9" display="Гвиней "/>
    <hyperlink ref="B13" r:id="rId10" display="https://disk.yandex.ru/d/h-f0kmnCR6q5kw"/>
    <hyperlink ref="B7" r:id="rId11" display="Парма"/>
    <hyperlink ref="B5" r:id="rId12" display="Дакота-2"/>
    <hyperlink ref="B4" r:id="rId13" display="Мичиган"/>
    <hyperlink ref="B20:B25" r:id="rId14" display="Аризона"/>
    <hyperlink ref="B6" r:id="rId15" display="Дакота-2"/>
    <hyperlink ref="B2" r:id="rId16"/>
  </hyperlinks>
  <pageMargins left="0.23622047244094491" right="0.23622047244094491" top="0.19685039370078741" bottom="0.19685039370078741" header="0.31496062992125984" footer="0.31496062992125984"/>
  <pageSetup paperSize="9" scale="55" fitToHeight="0" orientation="landscape" r:id="rId17"/>
  <drawing r:id="rId18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User</cp:lastModifiedBy>
  <cp:lastPrinted>2023-10-12T07:53:58Z</cp:lastPrinted>
  <dcterms:created xsi:type="dcterms:W3CDTF">2021-10-14T10:13:32Z</dcterms:created>
  <dcterms:modified xsi:type="dcterms:W3CDTF">2023-10-12T08:38:17Z</dcterms:modified>
</cp:coreProperties>
</file>