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golin\Desktop\БИЗ\LAZIO\"/>
    </mc:Choice>
  </mc:AlternateContent>
  <bookViews>
    <workbookView xWindow="0" yWindow="0" windowWidth="28800" windowHeight="12330" tabRatio="891" activeTab="5"/>
  </bookViews>
  <sheets>
    <sheet name="ROLL" sheetId="10" r:id="rId1"/>
    <sheet name="SERENO G2-100" sheetId="1" r:id="rId2"/>
    <sheet name="PRIMA T1-200" sheetId="2" r:id="rId3"/>
    <sheet name="PRIMA T2N-200" sheetId="3" r:id="rId4"/>
    <sheet name="PRIMA NT1,T2,NT2-200" sheetId="4" r:id="rId5"/>
    <sheet name="PRIMA T3-200" sheetId="5" r:id="rId6"/>
    <sheet name="PRATO TL4-200" sheetId="6" r:id="rId7"/>
    <sheet name="PRATO ST-200" sheetId="7" r:id="rId8"/>
    <sheet name="PREMIUM" sheetId="8" r:id="rId9"/>
    <sheet name=" НАМАТРАСНИКИ" sheetId="11" r:id="rId10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4" l="1"/>
  <c r="I16" i="10"/>
  <c r="I15" i="10"/>
  <c r="I14" i="10"/>
  <c r="I13" i="10"/>
  <c r="I12" i="10"/>
  <c r="I11" i="10"/>
  <c r="I10" i="10"/>
  <c r="I9" i="10"/>
  <c r="H16" i="10"/>
  <c r="H15" i="10"/>
  <c r="H14" i="10"/>
  <c r="H13" i="10"/>
  <c r="H12" i="10"/>
  <c r="H11" i="10"/>
  <c r="H10" i="10"/>
  <c r="H9" i="10"/>
  <c r="G16" i="10"/>
  <c r="G15" i="10"/>
  <c r="G14" i="10"/>
  <c r="G13" i="10"/>
  <c r="G12" i="10"/>
  <c r="G11" i="10"/>
  <c r="G10" i="10"/>
  <c r="G9" i="10"/>
  <c r="F16" i="10"/>
  <c r="F15" i="10"/>
  <c r="F14" i="10"/>
  <c r="F13" i="10"/>
  <c r="F12" i="10"/>
  <c r="F11" i="10"/>
  <c r="F10" i="10"/>
  <c r="F9" i="10"/>
  <c r="E16" i="10"/>
  <c r="E15" i="10"/>
  <c r="E14" i="10"/>
  <c r="E13" i="10"/>
  <c r="E12" i="10"/>
  <c r="E11" i="10"/>
  <c r="E10" i="10"/>
  <c r="E9" i="10"/>
  <c r="D16" i="10"/>
  <c r="D15" i="10"/>
  <c r="D14" i="10"/>
  <c r="D13" i="10"/>
  <c r="D12" i="10"/>
  <c r="D11" i="10"/>
  <c r="D10" i="10"/>
  <c r="D9" i="10"/>
</calcChain>
</file>

<file path=xl/sharedStrings.xml><?xml version="1.0" encoding="utf-8"?>
<sst xmlns="http://schemas.openxmlformats.org/spreadsheetml/2006/main" count="520" uniqueCount="126">
  <si>
    <t>ПРАЙС ЛИСТ ОПТ.</t>
  </si>
  <si>
    <t>Утверждаю:</t>
  </si>
  <si>
    <t>Директор ООО"БЛАГ"</t>
  </si>
  <si>
    <t>__________Кулахсзян П.Р.</t>
  </si>
  <si>
    <t xml:space="preserve">Ортопедические матрасы  </t>
  </si>
  <si>
    <t>Наименование</t>
  </si>
  <si>
    <t>справочно</t>
  </si>
  <si>
    <t xml:space="preserve">                          </t>
  </si>
  <si>
    <t>модели</t>
  </si>
  <si>
    <t>высота</t>
  </si>
  <si>
    <t>800мм.</t>
  </si>
  <si>
    <t>900мм.</t>
  </si>
  <si>
    <t>1200мм.</t>
  </si>
  <si>
    <t>1400мм.</t>
  </si>
  <si>
    <t>1600мм.</t>
  </si>
  <si>
    <t>1800мм.</t>
  </si>
  <si>
    <t>м-са в мм.</t>
  </si>
  <si>
    <t>LAZIO VOLARE</t>
  </si>
  <si>
    <t>LAZIO CARINA</t>
  </si>
  <si>
    <t>LAZIO CLASSIC</t>
  </si>
  <si>
    <t>LAZIO TEMPO</t>
  </si>
  <si>
    <t>LAZIO BALANS</t>
  </si>
  <si>
    <t>LAZIO PRATICO</t>
  </si>
  <si>
    <t>LAZIO OSCAR 2</t>
  </si>
  <si>
    <t>LAZIO OSCAR</t>
  </si>
  <si>
    <t>LAZIO VESTA</t>
  </si>
  <si>
    <t>LAZIO SALVE</t>
  </si>
  <si>
    <t>LAZIO NIZZA</t>
  </si>
  <si>
    <t>LAZIO COCO</t>
  </si>
  <si>
    <t>LAZIO VISITA</t>
  </si>
  <si>
    <t>LAZIO COMBINATO</t>
  </si>
  <si>
    <t>LAZIO PRINCESS m</t>
  </si>
  <si>
    <t>LAZIO CHANCE</t>
  </si>
  <si>
    <t>LAZIO NATURALE</t>
  </si>
  <si>
    <t>LAZIO RELAX</t>
  </si>
  <si>
    <t>LAZIO PRINCESS</t>
  </si>
  <si>
    <t>LAZIO POPOLARE</t>
  </si>
  <si>
    <t>LAZIO POPOLARE m</t>
  </si>
  <si>
    <t>LAZIO ANCONA</t>
  </si>
  <si>
    <t>LAZIO LUNA</t>
  </si>
  <si>
    <t>LAZIO MIX 12</t>
  </si>
  <si>
    <t>LAZIO PARMA</t>
  </si>
  <si>
    <t>LAZIO PARMA m</t>
  </si>
  <si>
    <t>LAZIO MEDIA</t>
  </si>
  <si>
    <t>LAZIO COMFORT</t>
  </si>
  <si>
    <t>LAZIO COMFORT m</t>
  </si>
  <si>
    <t>LAZIO MIX 20</t>
  </si>
  <si>
    <t xml:space="preserve">LAZIO PAVIA m </t>
  </si>
  <si>
    <t>LAZIO VERONA</t>
  </si>
  <si>
    <t>LAZIO TRENTO</t>
  </si>
  <si>
    <t>LAZIO ALBUM</t>
  </si>
  <si>
    <t>LAZIO BUANO</t>
  </si>
  <si>
    <t>LAZIO MIX 17</t>
  </si>
  <si>
    <t>LAZIO AVOLA</t>
  </si>
  <si>
    <t>LAZIO LATINA</t>
  </si>
  <si>
    <t>LAZIO AGRA</t>
  </si>
  <si>
    <t>LAZIO IMPERIAL</t>
  </si>
  <si>
    <t>ХЛОПКОВЫЙ ЖАККАРД G2-100</t>
  </si>
  <si>
    <t>ТРИКОТАЖ T1-200</t>
  </si>
  <si>
    <t>ТРИКОТАЖ T2N -200</t>
  </si>
  <si>
    <t>ТРИКОТАЖ T3 -200</t>
  </si>
  <si>
    <t>ТРИКОТАЖ  TL4-200</t>
  </si>
  <si>
    <t>ТРИКОТАЖ  ST-200</t>
  </si>
  <si>
    <t>LAZIO BELLO</t>
  </si>
  <si>
    <t>LAZIO PALERMO</t>
  </si>
  <si>
    <t>LAZIO RISPETTO</t>
  </si>
  <si>
    <t>LAZIO PERSONA</t>
  </si>
  <si>
    <t>LAZIO ANCIO</t>
  </si>
  <si>
    <t>LAZIO VENETTO</t>
  </si>
  <si>
    <t>LAZIO TRAMONTO</t>
  </si>
  <si>
    <t>LAZIO BORMO</t>
  </si>
  <si>
    <t>LAZIO BERGAMO</t>
  </si>
  <si>
    <t>LAZIO AGOSTA</t>
  </si>
  <si>
    <t>LAZIO MODENA</t>
  </si>
  <si>
    <t>LAZIO PULITO</t>
  </si>
  <si>
    <t>LAZIO NAPOLI</t>
  </si>
  <si>
    <t>Наматрасники</t>
  </si>
  <si>
    <t xml:space="preserve">     </t>
  </si>
  <si>
    <t>LAZIO ASTI G</t>
  </si>
  <si>
    <t>LAZIO COCOS G</t>
  </si>
  <si>
    <t>LAZIO ARIZZA G</t>
  </si>
  <si>
    <t>LAZIO LATEX G</t>
  </si>
  <si>
    <t>LAZIO BELLUNO G</t>
  </si>
  <si>
    <t>LAZIO MEMORY G</t>
  </si>
  <si>
    <t>LAZIO TERNI G</t>
  </si>
  <si>
    <t>LAZIO BENNE G</t>
  </si>
  <si>
    <t xml:space="preserve">          Ортопедические матрасы  </t>
  </si>
  <si>
    <t>LAZIO EMILIA</t>
  </si>
  <si>
    <t>LAZIO ASTI T1</t>
  </si>
  <si>
    <t>LAZIO COCOS T1</t>
  </si>
  <si>
    <t>LAZIO ARIZZA T1</t>
  </si>
  <si>
    <t>LAZIO LATEX NT</t>
  </si>
  <si>
    <t>LAZIO LATEX T1</t>
  </si>
  <si>
    <t>LAZIO BELLUNO T1</t>
  </si>
  <si>
    <t>LAZIO MEMORY T1</t>
  </si>
  <si>
    <t>LAZIO TERNI T1</t>
  </si>
  <si>
    <t>LAZIO BENNE T1</t>
  </si>
  <si>
    <t>LAZIO PRONTO G2</t>
  </si>
  <si>
    <t xml:space="preserve">Цены на матрасы серии "ROLL" </t>
  </si>
  <si>
    <t>LAZIO COLOR T2 NT1 NT2</t>
  </si>
  <si>
    <t>LAZIO COLOR T1</t>
  </si>
  <si>
    <t>LAZIO PRONTO T2 NT1 NT2</t>
  </si>
  <si>
    <t>LAZIO PRONTO T2N</t>
  </si>
  <si>
    <t>LAZIO PRONTO T1</t>
  </si>
  <si>
    <t>LAZIO COLOR G2</t>
  </si>
  <si>
    <t>LAZIO COLOR T2N</t>
  </si>
  <si>
    <t>ПРАЙС ЛИСТ ОПТ.2023</t>
  </si>
  <si>
    <t>LAZIO CHANCE m</t>
  </si>
  <si>
    <t>ТРИКОТАЖ NT1 T2 NT2</t>
  </si>
  <si>
    <t>LAZIO ASTI T2 NT2 NT1 T2N</t>
  </si>
  <si>
    <t>LAZIO ARIZZA T2 NT2 NT1 T2N</t>
  </si>
  <si>
    <t>LAZIO COCOS  T2 NT2 NT1 T2N</t>
  </si>
  <si>
    <t>LAZIO BELLUNO T2 NT2 NT1 T2N</t>
  </si>
  <si>
    <t>LAZIO BENNE T2 NT2 NT1 T2N</t>
  </si>
  <si>
    <t>LAZIO MEMORY  T2 NT2 NT1 T2N</t>
  </si>
  <si>
    <t>LAZIO TERNI T2 NT2 NT1 T2N</t>
  </si>
  <si>
    <t>Менеджер Евгений  +7915 966 1333   mail: man13091969@yandex.ru</t>
  </si>
  <si>
    <t>https://matrasi-lazio.ru/?ysclid=lumclgu7r0819364499</t>
  </si>
  <si>
    <t>Цена на 2024 год</t>
  </si>
  <si>
    <t>Цены на матрасы серии "PREMIUM"   2024 г</t>
  </si>
  <si>
    <t>Цены на матрасы серии "prato"  2024</t>
  </si>
  <si>
    <t>Цены на матрасы серии "prato"   2024</t>
  </si>
  <si>
    <t>Цены на матрасы серии "prima"   2024</t>
  </si>
  <si>
    <t>Цены на матрасы серии "prima"  2024</t>
  </si>
  <si>
    <t>Цены на матрасы серии "sereno" 2024г</t>
  </si>
  <si>
    <t>ПРАЙС ЛИСТ ОПТ.2024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</si>
</sst>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Roman"/>
      <charset val="204"/>
    </font>
    <font>
      <sz val="14"/>
      <color theme="1"/>
      <name val="Times Roman"/>
      <charset val="204"/>
    </font>
    <font>
      <b/>
      <sz val="14"/>
      <color indexed="8"/>
      <name val="Times Roman"/>
      <charset val="204"/>
    </font>
    <font>
      <b/>
      <sz val="14"/>
      <name val="Times Roman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Times Roman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Times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xfId="0"/>
    <xf numFmtId="0" fontId="3" fillId="0" borderId="0" xfId="2" applyFont="1"/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2" applyFont="1" applyAlignment="1">
      <alignment horizontal="center"/>
    </xf>
    <xf numFmtId="0" fontId="4" fillId="0" borderId="1" xfId="2" applyFont="1" applyBorder="1"/>
    <xf numFmtId="0" fontId="3" fillId="0" borderId="1" xfId="2" applyFont="1" applyBorder="1"/>
    <xf numFmtId="1" fontId="5" fillId="0" borderId="1" xfId="0" applyNumberFormat="1" applyFont="1" applyBorder="1" applyAlignment="1">
      <alignment horizontal="center"/>
    </xf>
    <xf numFmtId="0" fontId="7" fillId="0" borderId="0" xfId="0" applyFont="1"/>
    <xf numFmtId="0" fontId="11" fillId="0" borderId="0" xfId="2" applyFont="1" applyAlignment="1">
      <alignment horizontal="center"/>
    </xf>
    <xf numFmtId="0" fontId="11" fillId="0" borderId="0" xfId="2" applyFont="1"/>
    <xf numFmtId="0" fontId="9" fillId="0" borderId="0" xfId="2" applyFont="1"/>
    <xf numFmtId="0" fontId="10" fillId="0" borderId="0" xfId="2" applyFont="1" applyAlignment="1">
      <alignment horizontal="center"/>
    </xf>
    <xf numFmtId="0" fontId="11" fillId="0" borderId="1" xfId="2" applyFont="1" applyBorder="1"/>
    <xf numFmtId="0" fontId="9" fillId="0" borderId="1" xfId="2" applyFont="1" applyBorder="1"/>
    <xf numFmtId="1" fontId="12" fillId="0" borderId="1" xfId="0" applyNumberFormat="1" applyFont="1" applyBorder="1" applyAlignment="1">
      <alignment horizontal="center"/>
    </xf>
    <xf numFmtId="0" fontId="11" fillId="0" borderId="0" xfId="0" applyFont="1"/>
    <xf numFmtId="0" fontId="13" fillId="0" borderId="0" xfId="2" applyFont="1"/>
    <xf numFmtId="0" fontId="10" fillId="0" borderId="1" xfId="2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0" fontId="9" fillId="0" borderId="0" xfId="0" applyFont="1"/>
    <xf numFmtId="0" fontId="9" fillId="0" borderId="1" xfId="2" applyFont="1" applyBorder="1" applyAlignment="1">
      <alignment horizontal="left"/>
    </xf>
    <xf numFmtId="0" fontId="10" fillId="2" borderId="1" xfId="2" applyFont="1" applyFill="1" applyBorder="1" applyAlignment="1">
      <alignment horizontal="left"/>
    </xf>
    <xf numFmtId="0" fontId="9" fillId="2" borderId="1" xfId="2" applyFont="1" applyFill="1" applyBorder="1" applyAlignment="1">
      <alignment horizontal="center"/>
    </xf>
    <xf numFmtId="0" fontId="9" fillId="0" borderId="2" xfId="2" applyFont="1" applyBorder="1"/>
    <xf numFmtId="1" fontId="12" fillId="0" borderId="2" xfId="0" applyNumberFormat="1" applyFont="1" applyBorder="1" applyAlignment="1">
      <alignment horizontal="center"/>
    </xf>
    <xf numFmtId="0" fontId="4" fillId="0" borderId="0" xfId="0" applyFont="1"/>
    <xf numFmtId="0" fontId="14" fillId="0" borderId="0" xfId="2" applyFont="1"/>
    <xf numFmtId="0" fontId="6" fillId="0" borderId="1" xfId="2" applyFont="1" applyBorder="1" applyAlignment="1">
      <alignment horizontal="left"/>
    </xf>
    <xf numFmtId="0" fontId="3" fillId="0" borderId="2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6" fillId="2" borderId="1" xfId="2" applyFont="1" applyFill="1" applyBorder="1" applyAlignment="1">
      <alignment horizontal="left"/>
    </xf>
    <xf numFmtId="0" fontId="3" fillId="2" borderId="2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1" fontId="7" fillId="0" borderId="0" xfId="0" applyNumberFormat="1" applyFont="1"/>
    <xf numFmtId="1" fontId="5" fillId="0" borderId="2" xfId="0" applyNumberFormat="1" applyFont="1" applyBorder="1" applyAlignment="1">
      <alignment horizontal="center"/>
    </xf>
    <xf numFmtId="0" fontId="14" fillId="0" borderId="0" xfId="0" applyFont="1"/>
    <xf numFmtId="0" fontId="11" fillId="0" borderId="1" xfId="0" applyFont="1" applyBorder="1"/>
    <xf numFmtId="0" fontId="9" fillId="0" borderId="1" xfId="0" applyFont="1" applyBorder="1"/>
    <xf numFmtId="0" fontId="15" fillId="0" borderId="1" xfId="0" applyFont="1" applyBorder="1"/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5" fillId="0" borderId="0" xfId="0" applyNumberFormat="1" applyFont="1" applyAlignment="1">
      <alignment horizontal="center"/>
    </xf>
    <xf numFmtId="0" fontId="4" fillId="0" borderId="0" xfId="1" applyFont="1"/>
    <xf numFmtId="1" fontId="5" fillId="0" borderId="1" xfId="1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" fontId="4" fillId="0" borderId="0" xfId="1" applyNumberFormat="1" applyFont="1" applyAlignment="1">
      <alignment horizontal="center"/>
    </xf>
    <xf numFmtId="1" fontId="12" fillId="0" borderId="1" xfId="1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/>
    <xf numFmtId="0" fontId="17" fillId="0" borderId="1" xfId="0" applyFont="1" applyBorder="1"/>
    <xf numFmtId="0" fontId="17" fillId="0" borderId="0" xfId="0" applyFont="1" applyAlignment="1">
      <alignment horizontal="center"/>
    </xf>
    <xf numFmtId="1" fontId="9" fillId="0" borderId="1" xfId="2" applyNumberFormat="1" applyFont="1" applyBorder="1" applyAlignment="1">
      <alignment horizontal="center"/>
    </xf>
    <xf numFmtId="1" fontId="3" fillId="0" borderId="1" xfId="2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3" xfId="0" applyNumberFormat="1" applyFont="1" applyBorder="1" applyAlignment="1">
      <alignment horizontal="center"/>
    </xf>
    <xf numFmtId="10" fontId="7" fillId="0" borderId="0" xfId="0" applyNumberFormat="1" applyFont="1"/>
    <xf numFmtId="10" fontId="11" fillId="0" borderId="0" xfId="0" applyNumberFormat="1" applyFont="1"/>
    <xf numFmtId="10" fontId="9" fillId="0" borderId="0" xfId="0" applyNumberFormat="1" applyFont="1"/>
    <xf numFmtId="10" fontId="17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2" fontId="4" fillId="0" borderId="0" xfId="0" applyNumberFormat="1" applyFont="1"/>
    <xf numFmtId="0" fontId="6" fillId="0" borderId="0" xfId="0" applyFont="1" applyAlignment="1">
      <alignment horizontal="center"/>
    </xf>
    <xf numFmtId="0" fontId="11" fillId="0" borderId="1" xfId="0" applyFont="1" applyBorder="1"/>
    <xf numFmtId="0" fontId="6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6" fillId="2" borderId="1" xfId="2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1" fillId="0" borderId="1" xfId="2" applyFont="1" applyBorder="1"/>
    <xf numFmtId="0" fontId="4" fillId="0" borderId="1" xfId="2" applyFont="1" applyBorder="1"/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left"/>
    </xf>
    <xf numFmtId="0" fontId="10" fillId="0" borderId="1" xfId="2" applyFont="1" applyBorder="1" applyAlignment="1">
      <alignment horizontal="left"/>
    </xf>
    <xf numFmtId="0" fontId="1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2" xfId="2" applyFont="1" applyBorder="1"/>
    <xf numFmtId="0" fontId="9" fillId="0" borderId="1" xfId="2" applyFont="1" applyBorder="1" applyAlignment="1">
      <alignment horizontal="left"/>
    </xf>
    <xf numFmtId="0" fontId="10" fillId="2" borderId="1" xfId="2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6" fillId="0" borderId="2" xfId="0" applyFont="1" applyBorder="1"/>
    <xf numFmtId="0" fontId="16" fillId="0" borderId="4" xfId="0" applyFont="1" applyBorder="1"/>
    <xf numFmtId="0" fontId="16" fillId="0" borderId="3" xfId="0" applyFont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="125" zoomScaleNormal="125" workbookViewId="0">
      <selection activeCell="L13" sqref="L13"/>
    </sheetView>
  </sheetViews>
  <sheetFormatPr defaultColWidth="12.42578125" defaultRowHeight="18.75"/>
  <cols>
    <col min="1" max="1" width="12.42578125" style="15"/>
    <col min="2" max="2" width="21.28515625" style="15" customWidth="1"/>
    <col min="3" max="16384" width="12.42578125" style="15"/>
  </cols>
  <sheetData>
    <row r="1" spans="1:25">
      <c r="A1" s="33"/>
      <c r="B1" s="33"/>
      <c r="C1" s="33"/>
      <c r="D1" s="77" t="s">
        <v>125</v>
      </c>
      <c r="E1" s="77"/>
      <c r="F1" s="77"/>
      <c r="G1" s="77"/>
      <c r="H1" s="33" t="s">
        <v>1</v>
      </c>
      <c r="I1" s="33"/>
      <c r="J1" s="33"/>
    </row>
    <row r="2" spans="1:25" ht="19.5">
      <c r="A2" s="33"/>
      <c r="B2" s="43"/>
      <c r="C2" s="33"/>
      <c r="D2" s="78" t="s">
        <v>98</v>
      </c>
      <c r="E2" s="79"/>
      <c r="F2" s="79"/>
      <c r="G2" s="79"/>
      <c r="H2" s="33" t="s">
        <v>2</v>
      </c>
      <c r="I2" s="33"/>
      <c r="J2" s="33"/>
    </row>
    <row r="3" spans="1:25">
      <c r="A3" s="33"/>
      <c r="B3" s="33"/>
      <c r="C3" s="33"/>
      <c r="D3" s="33"/>
      <c r="E3" s="33"/>
      <c r="F3" s="33"/>
      <c r="G3" s="33"/>
      <c r="H3" s="33" t="s">
        <v>3</v>
      </c>
      <c r="I3" s="33"/>
      <c r="J3" s="33"/>
    </row>
    <row r="4" spans="1:25">
      <c r="B4" s="33" t="s">
        <v>116</v>
      </c>
      <c r="C4" s="33"/>
      <c r="D4" s="33"/>
      <c r="E4" s="33"/>
      <c r="F4" s="33"/>
      <c r="G4" s="33"/>
      <c r="H4" s="33"/>
      <c r="I4" s="33"/>
      <c r="J4" s="33"/>
    </row>
    <row r="5" spans="1:25" ht="19.5">
      <c r="A5" s="43"/>
      <c r="B5" s="43"/>
      <c r="C5" s="43"/>
      <c r="D5" s="80" t="s">
        <v>86</v>
      </c>
      <c r="E5" s="80"/>
      <c r="F5" s="80"/>
      <c r="G5" s="80"/>
      <c r="H5" s="33"/>
      <c r="I5" s="33"/>
      <c r="J5" s="33"/>
    </row>
    <row r="6" spans="1:25">
      <c r="A6" s="44" t="s">
        <v>5</v>
      </c>
      <c r="B6" s="44"/>
      <c r="C6" s="44" t="s">
        <v>6</v>
      </c>
      <c r="D6" s="81" t="s">
        <v>7</v>
      </c>
      <c r="E6" s="81"/>
      <c r="F6" s="81"/>
      <c r="G6" s="81"/>
      <c r="H6" s="81"/>
      <c r="I6" s="81"/>
      <c r="J6" s="33"/>
    </row>
    <row r="7" spans="1:25">
      <c r="A7" s="44" t="s">
        <v>8</v>
      </c>
      <c r="B7" s="44"/>
      <c r="C7" s="44" t="s">
        <v>9</v>
      </c>
      <c r="D7" s="45" t="s">
        <v>10</v>
      </c>
      <c r="E7" s="45" t="s">
        <v>11</v>
      </c>
      <c r="F7" s="45" t="s">
        <v>12</v>
      </c>
      <c r="G7" s="45" t="s">
        <v>13</v>
      </c>
      <c r="H7" s="45" t="s">
        <v>14</v>
      </c>
      <c r="I7" s="45" t="s">
        <v>15</v>
      </c>
      <c r="J7" s="33"/>
    </row>
    <row r="8" spans="1:25">
      <c r="A8" s="44"/>
      <c r="B8" s="44"/>
      <c r="C8" s="44" t="s">
        <v>16</v>
      </c>
      <c r="D8" s="46"/>
      <c r="E8" s="46"/>
      <c r="F8" s="46"/>
      <c r="G8" s="46"/>
      <c r="H8" s="46"/>
      <c r="I8" s="46"/>
      <c r="J8" s="33"/>
    </row>
    <row r="9" spans="1:25" ht="19.5">
      <c r="A9" s="75" t="s">
        <v>97</v>
      </c>
      <c r="B9" s="76"/>
      <c r="C9" s="47">
        <v>160</v>
      </c>
      <c r="D9" s="4">
        <f>5808*115%</f>
        <v>6679.2</v>
      </c>
      <c r="E9" s="4">
        <f>6323*115%</f>
        <v>7271.45</v>
      </c>
      <c r="F9" s="4">
        <f>7861*115%</f>
        <v>9040.15</v>
      </c>
      <c r="G9" s="4">
        <f>8884*115%</f>
        <v>10216.599999999999</v>
      </c>
      <c r="H9" s="4">
        <f>9920*115%</f>
        <v>11408</v>
      </c>
      <c r="I9" s="4">
        <f>10950*115%</f>
        <v>12592.499999999998</v>
      </c>
      <c r="J9" s="2"/>
      <c r="K9" s="5"/>
      <c r="L9" s="5"/>
      <c r="M9" s="5"/>
      <c r="N9" s="5"/>
      <c r="O9" s="5"/>
      <c r="P9" s="5"/>
      <c r="Q9" s="3"/>
      <c r="R9" s="3"/>
      <c r="S9" s="3"/>
      <c r="T9" s="3"/>
      <c r="U9" s="3"/>
      <c r="V9" s="3"/>
      <c r="W9" s="3"/>
      <c r="X9" s="3"/>
      <c r="Y9" s="3"/>
    </row>
    <row r="10" spans="1:25" ht="19.5">
      <c r="A10" s="75" t="s">
        <v>103</v>
      </c>
      <c r="B10" s="76"/>
      <c r="C10" s="47">
        <v>160</v>
      </c>
      <c r="D10" s="4">
        <f>5955*115%</f>
        <v>6848.2499999999991</v>
      </c>
      <c r="E10" s="4">
        <f>6472*115%</f>
        <v>7442.7999999999993</v>
      </c>
      <c r="F10" s="4">
        <f>8020*115%</f>
        <v>9223</v>
      </c>
      <c r="G10" s="4">
        <f>9050*115%</f>
        <v>10407.5</v>
      </c>
      <c r="H10" s="4">
        <f>10092*115%</f>
        <v>11605.8</v>
      </c>
      <c r="I10" s="4">
        <f>11127*115%</f>
        <v>12796.05</v>
      </c>
      <c r="J10" s="2"/>
      <c r="K10" s="5"/>
      <c r="L10" s="5"/>
      <c r="M10" s="5"/>
      <c r="N10" s="5"/>
      <c r="O10" s="5"/>
      <c r="P10" s="5"/>
    </row>
    <row r="11" spans="1:25" ht="19.5">
      <c r="A11" s="75" t="s">
        <v>101</v>
      </c>
      <c r="B11" s="76"/>
      <c r="C11" s="47">
        <v>160</v>
      </c>
      <c r="D11" s="4">
        <f>7026*115%</f>
        <v>8079.9</v>
      </c>
      <c r="E11" s="4">
        <f>7624*115%</f>
        <v>8767.5999999999985</v>
      </c>
      <c r="F11" s="4">
        <f>9410*115%</f>
        <v>10821.5</v>
      </c>
      <c r="G11" s="4">
        <f>10599*115%</f>
        <v>12188.849999999999</v>
      </c>
      <c r="H11" s="4">
        <f>11800*115%</f>
        <v>13569.999999999998</v>
      </c>
      <c r="I11" s="4">
        <f>12995*115%</f>
        <v>14944.249999999998</v>
      </c>
      <c r="J11" s="2"/>
      <c r="K11" s="5"/>
      <c r="L11" s="5"/>
      <c r="M11" s="5"/>
      <c r="N11" s="5"/>
      <c r="O11" s="5"/>
      <c r="P11" s="5"/>
    </row>
    <row r="12" spans="1:25" ht="19.5">
      <c r="A12" s="75" t="s">
        <v>102</v>
      </c>
      <c r="B12" s="76"/>
      <c r="C12" s="47">
        <v>160</v>
      </c>
      <c r="D12" s="4">
        <f>6502*115%</f>
        <v>7477.2999999999993</v>
      </c>
      <c r="E12" s="4">
        <f>7081*115%</f>
        <v>8143.15</v>
      </c>
      <c r="F12" s="4">
        <f>8811*115%</f>
        <v>10132.65</v>
      </c>
      <c r="G12" s="4">
        <f>9962*115%</f>
        <v>11456.3</v>
      </c>
      <c r="H12" s="4">
        <f>11126*115%</f>
        <v>12794.9</v>
      </c>
      <c r="I12" s="4">
        <f>12283*115%</f>
        <v>14125.449999999999</v>
      </c>
      <c r="J12" s="2"/>
      <c r="K12" s="5"/>
      <c r="L12" s="5"/>
      <c r="M12" s="5"/>
      <c r="N12" s="5"/>
      <c r="O12" s="5"/>
      <c r="P12" s="5"/>
    </row>
    <row r="13" spans="1:25" ht="19.5">
      <c r="A13" s="75" t="s">
        <v>104</v>
      </c>
      <c r="B13" s="76"/>
      <c r="C13" s="47">
        <v>120</v>
      </c>
      <c r="D13" s="4">
        <f>4984*115%</f>
        <v>5731.5999999999995</v>
      </c>
      <c r="E13" s="4">
        <f>5396*115%</f>
        <v>6205.4</v>
      </c>
      <c r="F13" s="4">
        <f>6625*115%</f>
        <v>7618.7499999999991</v>
      </c>
      <c r="G13" s="4">
        <f>7443*115%</f>
        <v>8559.4499999999989</v>
      </c>
      <c r="H13" s="4">
        <f>8273*115%</f>
        <v>9513.9499999999989</v>
      </c>
      <c r="I13" s="4">
        <f>9096*115%</f>
        <v>10460.4</v>
      </c>
      <c r="J13" s="33"/>
    </row>
    <row r="14" spans="1:25" ht="19.5">
      <c r="A14" s="48" t="s">
        <v>100</v>
      </c>
      <c r="B14" s="48"/>
      <c r="C14" s="47">
        <v>120</v>
      </c>
      <c r="D14" s="4">
        <f>5131*115%</f>
        <v>5900.65</v>
      </c>
      <c r="E14" s="4">
        <f>5546*115%</f>
        <v>6377.9</v>
      </c>
      <c r="F14" s="4">
        <f>6784*115%</f>
        <v>7801.5999999999995</v>
      </c>
      <c r="G14" s="4">
        <f>7608*115%</f>
        <v>8749.1999999999989</v>
      </c>
      <c r="H14" s="4">
        <f>8444*115%</f>
        <v>9710.5999999999985</v>
      </c>
      <c r="I14" s="4">
        <f>9274*115%</f>
        <v>10665.099999999999</v>
      </c>
    </row>
    <row r="15" spans="1:25" ht="19.5">
      <c r="A15" s="48" t="s">
        <v>99</v>
      </c>
      <c r="B15" s="48"/>
      <c r="C15" s="47">
        <v>120</v>
      </c>
      <c r="D15" s="4">
        <f>6203*115%</f>
        <v>7133.45</v>
      </c>
      <c r="E15" s="4">
        <f>6697*115%</f>
        <v>7701.5499999999993</v>
      </c>
      <c r="F15" s="4">
        <f>8174*115%</f>
        <v>9400.0999999999985</v>
      </c>
      <c r="G15" s="4">
        <f>9157*115%</f>
        <v>10530.55</v>
      </c>
      <c r="H15" s="4">
        <f>10152*115%</f>
        <v>11674.8</v>
      </c>
      <c r="I15" s="4">
        <f>11142*115%</f>
        <v>12813.3</v>
      </c>
    </row>
    <row r="16" spans="1:25" ht="19.5">
      <c r="A16" s="48" t="s">
        <v>105</v>
      </c>
      <c r="B16" s="48"/>
      <c r="C16" s="47">
        <v>120</v>
      </c>
      <c r="D16" s="4">
        <f>5678*115%</f>
        <v>6529.7</v>
      </c>
      <c r="E16" s="4">
        <f>6154*115%</f>
        <v>7077.0999999999995</v>
      </c>
      <c r="F16" s="4">
        <f>7575*115%</f>
        <v>8711.25</v>
      </c>
      <c r="G16" s="4">
        <f>8521*115%</f>
        <v>9799.15</v>
      </c>
      <c r="H16" s="4">
        <f>9479*115%</f>
        <v>10900.849999999999</v>
      </c>
      <c r="I16" s="4">
        <f>10430*115%</f>
        <v>11994.499999999998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4:19"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4:19">
      <c r="D18" s="3"/>
      <c r="E18" s="3" t="s">
        <v>117</v>
      </c>
      <c r="F18" s="3"/>
      <c r="G18" s="3"/>
      <c r="H18" s="3"/>
      <c r="I18" s="3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4:19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4:19">
      <c r="D20" s="5"/>
      <c r="E20" s="5"/>
      <c r="F20" s="5"/>
      <c r="G20" s="5"/>
      <c r="H20" s="5"/>
      <c r="I20" s="5"/>
    </row>
    <row r="21" spans="4:19">
      <c r="D21" s="5"/>
      <c r="E21" s="5"/>
      <c r="F21" s="5"/>
      <c r="G21" s="5"/>
      <c r="H21" s="5"/>
      <c r="I21" s="5"/>
    </row>
  </sheetData>
  <mergeCells count="9">
    <mergeCell ref="A13:B13"/>
    <mergeCell ref="D1:G1"/>
    <mergeCell ref="D2:G2"/>
    <mergeCell ref="D5:G5"/>
    <mergeCell ref="D6:I6"/>
    <mergeCell ref="A9:B9"/>
    <mergeCell ref="A10:B10"/>
    <mergeCell ref="A11:B11"/>
    <mergeCell ref="A12:B12"/>
  </mergeCells>
  <pageMargins left="0.7" right="0.7" top="0.75" bottom="0.75" header="0.3" footer="0.3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workbookViewId="0">
      <selection activeCell="L17" sqref="L17"/>
    </sheetView>
  </sheetViews>
  <sheetFormatPr defaultColWidth="11.42578125" defaultRowHeight="15"/>
  <cols>
    <col min="1" max="1" width="39.7109375" customWidth="1"/>
    <col min="2" max="2" width="11.42578125" customWidth="1"/>
  </cols>
  <sheetData>
    <row r="1" spans="1:8" ht="18.75">
      <c r="A1" s="56"/>
      <c r="B1" s="56"/>
      <c r="C1" s="57" t="s">
        <v>76</v>
      </c>
      <c r="D1" s="58"/>
      <c r="E1" s="58"/>
      <c r="F1" s="56"/>
      <c r="G1" s="56" t="s">
        <v>1</v>
      </c>
      <c r="H1" s="56"/>
    </row>
    <row r="2" spans="1:8" ht="19.5">
      <c r="A2" s="56" t="s">
        <v>118</v>
      </c>
      <c r="B2" s="56"/>
      <c r="C2" s="56"/>
      <c r="D2" s="57"/>
      <c r="E2" s="57"/>
      <c r="F2" s="59"/>
      <c r="G2" s="56" t="s">
        <v>2</v>
      </c>
      <c r="H2" s="56"/>
    </row>
    <row r="3" spans="1:8" ht="18.75">
      <c r="A3" s="56"/>
      <c r="B3" s="56"/>
      <c r="C3" s="97"/>
      <c r="D3" s="97"/>
      <c r="E3" s="56"/>
      <c r="F3" s="56"/>
      <c r="G3" s="56" t="s">
        <v>3</v>
      </c>
      <c r="H3" s="56"/>
    </row>
    <row r="4" spans="1:8" ht="18.75">
      <c r="A4" s="56" t="s">
        <v>116</v>
      </c>
      <c r="B4" s="56"/>
      <c r="C4" s="56"/>
      <c r="D4" s="56"/>
      <c r="E4" s="56"/>
      <c r="F4" s="56"/>
      <c r="G4" s="56"/>
      <c r="H4" s="56"/>
    </row>
    <row r="5" spans="1:8" ht="19.5">
      <c r="A5" s="59"/>
      <c r="B5" s="59"/>
      <c r="C5" s="98" t="s">
        <v>77</v>
      </c>
      <c r="D5" s="98"/>
      <c r="E5" s="98"/>
      <c r="F5" s="98"/>
      <c r="G5" s="56"/>
      <c r="H5" s="56"/>
    </row>
    <row r="6" spans="1:8" ht="18.75">
      <c r="A6" s="60" t="s">
        <v>5</v>
      </c>
      <c r="B6" s="99" t="s">
        <v>7</v>
      </c>
      <c r="C6" s="100"/>
      <c r="D6" s="100"/>
      <c r="E6" s="100"/>
      <c r="F6" s="100"/>
      <c r="G6" s="101"/>
      <c r="H6" s="56"/>
    </row>
    <row r="7" spans="1:8" ht="18.75">
      <c r="A7" s="60" t="s">
        <v>8</v>
      </c>
      <c r="B7" s="61" t="s">
        <v>10</v>
      </c>
      <c r="C7" s="61" t="s">
        <v>11</v>
      </c>
      <c r="D7" s="61" t="s">
        <v>12</v>
      </c>
      <c r="E7" s="61" t="s">
        <v>13</v>
      </c>
      <c r="F7" s="61" t="s">
        <v>14</v>
      </c>
      <c r="G7" s="61" t="s">
        <v>15</v>
      </c>
      <c r="H7" s="56"/>
    </row>
    <row r="8" spans="1:8" ht="18.75">
      <c r="A8" s="60"/>
      <c r="B8" s="62"/>
      <c r="C8" s="62"/>
      <c r="D8" s="62"/>
      <c r="E8" s="62"/>
      <c r="F8" s="62"/>
      <c r="G8" s="62"/>
      <c r="H8" s="56"/>
    </row>
    <row r="9" spans="1:8" ht="18.75">
      <c r="A9" s="63" t="s">
        <v>78</v>
      </c>
      <c r="B9" s="67">
        <v>3895.0499999999997</v>
      </c>
      <c r="C9" s="67">
        <v>4210.1499999999996</v>
      </c>
      <c r="D9" s="67">
        <v>5150.8499999999995</v>
      </c>
      <c r="E9" s="67">
        <v>5775.2999999999993</v>
      </c>
      <c r="F9" s="67">
        <v>6413.5499999999993</v>
      </c>
      <c r="G9" s="67">
        <v>7044.9</v>
      </c>
      <c r="H9" s="64"/>
    </row>
    <row r="10" spans="1:8" ht="18.75">
      <c r="A10" s="63" t="s">
        <v>109</v>
      </c>
      <c r="B10" s="67">
        <v>4491.8999999999996</v>
      </c>
      <c r="C10" s="67">
        <v>4874.8499999999995</v>
      </c>
      <c r="D10" s="67">
        <v>6013.3499999999995</v>
      </c>
      <c r="E10" s="67">
        <v>6770.0499999999993</v>
      </c>
      <c r="F10" s="67">
        <v>7541.7</v>
      </c>
      <c r="G10" s="67">
        <v>8306.4499999999989</v>
      </c>
      <c r="H10" s="64"/>
    </row>
    <row r="11" spans="1:8" ht="18.75">
      <c r="A11" s="63" t="s">
        <v>88</v>
      </c>
      <c r="B11" s="67">
        <v>3862.85</v>
      </c>
      <c r="C11" s="67">
        <v>4174.5</v>
      </c>
      <c r="D11" s="67">
        <v>5103.7</v>
      </c>
      <c r="E11" s="67">
        <v>5721.25</v>
      </c>
      <c r="F11" s="67">
        <v>6352.5999999999995</v>
      </c>
      <c r="G11" s="67">
        <v>6977.0499999999993</v>
      </c>
      <c r="H11" s="64"/>
    </row>
    <row r="12" spans="1:8" ht="18.75">
      <c r="A12" s="63" t="s">
        <v>79</v>
      </c>
      <c r="B12" s="67">
        <v>3104.9999999999995</v>
      </c>
      <c r="C12" s="67">
        <v>3322.35</v>
      </c>
      <c r="D12" s="67">
        <v>3966.35</v>
      </c>
      <c r="E12" s="67">
        <v>4393</v>
      </c>
      <c r="F12" s="67">
        <v>4834.5999999999995</v>
      </c>
      <c r="G12" s="67">
        <v>5269.2999999999993</v>
      </c>
      <c r="H12" s="64"/>
    </row>
    <row r="13" spans="1:8" ht="18.75">
      <c r="A13" s="63" t="s">
        <v>111</v>
      </c>
      <c r="B13" s="67">
        <v>3702.9999999999995</v>
      </c>
      <c r="C13" s="67">
        <v>3985.8999999999996</v>
      </c>
      <c r="D13" s="67">
        <v>4830</v>
      </c>
      <c r="E13" s="67">
        <v>5388.9</v>
      </c>
      <c r="F13" s="67">
        <v>5962.7499999999991</v>
      </c>
      <c r="G13" s="67">
        <v>6529.7</v>
      </c>
      <c r="H13" s="64"/>
    </row>
    <row r="14" spans="1:8" ht="18.75">
      <c r="A14" s="63" t="s">
        <v>89</v>
      </c>
      <c r="B14" s="67">
        <v>3072.7999999999997</v>
      </c>
      <c r="C14" s="67">
        <v>3286.7</v>
      </c>
      <c r="D14" s="67">
        <v>3920.35</v>
      </c>
      <c r="E14" s="67">
        <v>4340.0999999999995</v>
      </c>
      <c r="F14" s="67">
        <v>4773.6499999999996</v>
      </c>
      <c r="G14" s="67">
        <v>5200.2999999999993</v>
      </c>
      <c r="H14" s="64"/>
    </row>
    <row r="15" spans="1:8" ht="18.75">
      <c r="A15" s="63" t="s">
        <v>80</v>
      </c>
      <c r="B15" s="67">
        <v>3651.2499999999995</v>
      </c>
      <c r="C15" s="67">
        <v>3936.45</v>
      </c>
      <c r="D15" s="67">
        <v>4785.1499999999996</v>
      </c>
      <c r="E15" s="67">
        <v>5347.5</v>
      </c>
      <c r="F15" s="67">
        <v>5925.95</v>
      </c>
      <c r="G15" s="67">
        <v>6496.3499999999995</v>
      </c>
      <c r="H15" s="64"/>
    </row>
    <row r="16" spans="1:8" ht="18.75">
      <c r="A16" s="63" t="s">
        <v>110</v>
      </c>
      <c r="B16" s="67">
        <v>4248.0999999999995</v>
      </c>
      <c r="C16" s="67">
        <v>4600</v>
      </c>
      <c r="D16" s="67">
        <v>5647.65</v>
      </c>
      <c r="E16" s="67">
        <v>6343.4</v>
      </c>
      <c r="F16" s="67">
        <v>7054.0999999999995</v>
      </c>
      <c r="G16" s="67">
        <v>7756.7499999999991</v>
      </c>
      <c r="H16" s="64"/>
    </row>
    <row r="17" spans="1:8" ht="18.75">
      <c r="A17" s="63" t="s">
        <v>90</v>
      </c>
      <c r="B17" s="67">
        <v>3619.0499999999997</v>
      </c>
      <c r="C17" s="67">
        <v>3899.6499999999996</v>
      </c>
      <c r="D17" s="67">
        <v>4738</v>
      </c>
      <c r="E17" s="67">
        <v>5294.5999999999995</v>
      </c>
      <c r="F17" s="67">
        <v>5865</v>
      </c>
      <c r="G17" s="67">
        <v>6427.3499999999995</v>
      </c>
      <c r="H17" s="64"/>
    </row>
    <row r="18" spans="1:8" ht="18.75">
      <c r="A18" s="63" t="s">
        <v>81</v>
      </c>
      <c r="B18" s="67">
        <v>4138.8499999999995</v>
      </c>
      <c r="C18" s="67">
        <v>4485</v>
      </c>
      <c r="D18" s="67">
        <v>5516.5499999999993</v>
      </c>
      <c r="E18" s="67">
        <v>6201.95</v>
      </c>
      <c r="F18" s="67">
        <v>6901.15</v>
      </c>
      <c r="G18" s="67">
        <v>7593.45</v>
      </c>
      <c r="H18" s="64"/>
    </row>
    <row r="19" spans="1:8" ht="18.75">
      <c r="A19" s="63" t="s">
        <v>91</v>
      </c>
      <c r="B19" s="67">
        <v>4735.7</v>
      </c>
      <c r="C19" s="67">
        <v>5148.5499999999993</v>
      </c>
      <c r="D19" s="67">
        <v>6379.0499999999993</v>
      </c>
      <c r="E19" s="67">
        <v>7197.8499999999995</v>
      </c>
      <c r="F19" s="67">
        <v>8030.45</v>
      </c>
      <c r="G19" s="67">
        <v>8855</v>
      </c>
      <c r="H19" s="64"/>
    </row>
    <row r="20" spans="1:8" ht="18.75">
      <c r="A20" s="63" t="s">
        <v>92</v>
      </c>
      <c r="B20" s="67">
        <v>4106.6499999999996</v>
      </c>
      <c r="C20" s="67">
        <v>4449.3499999999995</v>
      </c>
      <c r="D20" s="67">
        <v>5469.4</v>
      </c>
      <c r="E20" s="67">
        <v>6147.9</v>
      </c>
      <c r="F20" s="67">
        <v>6840.2</v>
      </c>
      <c r="G20" s="67">
        <v>7525.5999999999995</v>
      </c>
      <c r="H20" s="64"/>
    </row>
    <row r="21" spans="1:8" ht="18.75">
      <c r="A21" s="63" t="s">
        <v>82</v>
      </c>
      <c r="B21" s="67">
        <v>4683.95</v>
      </c>
      <c r="C21" s="67">
        <v>5099.0999999999995</v>
      </c>
      <c r="D21" s="67">
        <v>6334.2</v>
      </c>
      <c r="E21" s="67">
        <v>7156.45</v>
      </c>
      <c r="F21" s="67">
        <v>7992.4999999999991</v>
      </c>
      <c r="G21" s="67">
        <v>8821.65</v>
      </c>
      <c r="H21" s="64"/>
    </row>
    <row r="22" spans="1:8" ht="18.75">
      <c r="A22" s="63" t="s">
        <v>112</v>
      </c>
      <c r="B22" s="67">
        <v>5281.95</v>
      </c>
      <c r="C22" s="67">
        <v>5762.65</v>
      </c>
      <c r="D22" s="67">
        <v>7197.8499999999995</v>
      </c>
      <c r="E22" s="67">
        <v>8152.3499999999995</v>
      </c>
      <c r="F22" s="67">
        <v>9120.65</v>
      </c>
      <c r="G22" s="67">
        <v>10082.049999999999</v>
      </c>
      <c r="H22" s="64"/>
    </row>
    <row r="23" spans="1:8" ht="18.75">
      <c r="A23" s="63" t="s">
        <v>93</v>
      </c>
      <c r="B23" s="67">
        <v>4651.75</v>
      </c>
      <c r="C23" s="67">
        <v>5062.2999999999993</v>
      </c>
      <c r="D23" s="67">
        <v>6288.2</v>
      </c>
      <c r="E23" s="67">
        <v>7102.4</v>
      </c>
      <c r="F23" s="67">
        <v>7931.5499999999993</v>
      </c>
      <c r="G23" s="67">
        <v>8752.65</v>
      </c>
      <c r="H23" s="64"/>
    </row>
    <row r="24" spans="1:8" ht="18.75">
      <c r="A24" s="63" t="s">
        <v>83</v>
      </c>
      <c r="B24" s="67">
        <v>3851.35</v>
      </c>
      <c r="C24" s="67">
        <v>4161.8499999999995</v>
      </c>
      <c r="D24" s="67">
        <v>5408.45</v>
      </c>
      <c r="E24" s="67">
        <v>5699.4</v>
      </c>
      <c r="F24" s="67">
        <v>6327.2999999999993</v>
      </c>
      <c r="G24" s="67">
        <v>6948.2999999999993</v>
      </c>
      <c r="H24" s="64"/>
    </row>
    <row r="25" spans="1:8" ht="18.75">
      <c r="A25" s="63" t="s">
        <v>114</v>
      </c>
      <c r="B25" s="67">
        <v>4449.3499999999995</v>
      </c>
      <c r="C25" s="67">
        <v>4825.3999999999996</v>
      </c>
      <c r="D25" s="67">
        <v>6272.0999999999995</v>
      </c>
      <c r="E25" s="67">
        <v>6695.2999999999993</v>
      </c>
      <c r="F25" s="67">
        <v>7455.45</v>
      </c>
      <c r="G25" s="67">
        <v>8209.8499999999985</v>
      </c>
      <c r="H25" s="64"/>
    </row>
    <row r="26" spans="1:8" ht="18.75">
      <c r="A26" s="63" t="s">
        <v>94</v>
      </c>
      <c r="B26" s="67">
        <v>3819.1499999999996</v>
      </c>
      <c r="C26" s="67">
        <v>4126.2</v>
      </c>
      <c r="D26" s="67">
        <v>5039.2999999999993</v>
      </c>
      <c r="E26" s="67">
        <v>5645.3499999999995</v>
      </c>
      <c r="F26" s="67">
        <v>6266.3499999999995</v>
      </c>
      <c r="G26" s="67">
        <v>6880.45</v>
      </c>
      <c r="H26" s="64"/>
    </row>
    <row r="27" spans="1:8" ht="18.75">
      <c r="A27" s="63" t="s">
        <v>84</v>
      </c>
      <c r="B27" s="67">
        <v>3033.7</v>
      </c>
      <c r="C27" s="67">
        <v>3241.85</v>
      </c>
      <c r="D27" s="67">
        <v>3859.3999999999996</v>
      </c>
      <c r="E27" s="67">
        <v>4267.6499999999996</v>
      </c>
      <c r="F27" s="67">
        <v>4690.8499999999995</v>
      </c>
      <c r="G27" s="67">
        <v>5107.1499999999996</v>
      </c>
      <c r="H27" s="64"/>
    </row>
    <row r="28" spans="1:8" ht="18.75">
      <c r="A28" s="63" t="s">
        <v>115</v>
      </c>
      <c r="B28" s="67">
        <v>3630.5499999999997</v>
      </c>
      <c r="C28" s="67">
        <v>3905.3999999999996</v>
      </c>
      <c r="D28" s="67">
        <v>4721.8999999999996</v>
      </c>
      <c r="E28" s="67">
        <v>5263.5499999999993</v>
      </c>
      <c r="F28" s="67">
        <v>5820.15</v>
      </c>
      <c r="G28" s="67">
        <v>6368.7</v>
      </c>
      <c r="H28" s="64"/>
    </row>
    <row r="29" spans="1:8" ht="18.75">
      <c r="A29" s="63" t="s">
        <v>95</v>
      </c>
      <c r="B29" s="67">
        <v>3001.4999999999995</v>
      </c>
      <c r="C29" s="67">
        <v>3206.2</v>
      </c>
      <c r="D29" s="67">
        <v>3812.2499999999995</v>
      </c>
      <c r="E29" s="67">
        <v>4213.5999999999995</v>
      </c>
      <c r="F29" s="67">
        <v>4629.8999999999996</v>
      </c>
      <c r="G29" s="67">
        <v>5039.2999999999993</v>
      </c>
      <c r="H29" s="64"/>
    </row>
    <row r="30" spans="1:8" ht="18.75">
      <c r="A30" s="63" t="s">
        <v>85</v>
      </c>
      <c r="B30" s="67">
        <v>4511.45</v>
      </c>
      <c r="C30" s="67">
        <v>4904.75</v>
      </c>
      <c r="D30" s="67">
        <v>6076.5999999999995</v>
      </c>
      <c r="E30" s="67">
        <v>6855.15</v>
      </c>
      <c r="F30" s="67">
        <v>7647.4999999999991</v>
      </c>
      <c r="G30" s="67">
        <v>8434.0999999999985</v>
      </c>
      <c r="H30" s="64"/>
    </row>
    <row r="31" spans="1:8" ht="18.75">
      <c r="A31" s="63" t="s">
        <v>113</v>
      </c>
      <c r="B31" s="67">
        <v>5109.45</v>
      </c>
      <c r="C31" s="67">
        <v>5568.2999999999993</v>
      </c>
      <c r="D31" s="67">
        <v>6939.0999999999995</v>
      </c>
      <c r="E31" s="67">
        <v>7851.0499999999993</v>
      </c>
      <c r="F31" s="67">
        <v>8776.7999999999993</v>
      </c>
      <c r="G31" s="67">
        <v>9694.5</v>
      </c>
      <c r="H31" s="64"/>
    </row>
    <row r="32" spans="1:8" ht="18.75">
      <c r="A32" s="63" t="s">
        <v>96</v>
      </c>
      <c r="B32" s="67">
        <v>4479.25</v>
      </c>
      <c r="C32" s="67">
        <v>4869.0999999999995</v>
      </c>
      <c r="D32" s="67">
        <v>6029.45</v>
      </c>
      <c r="E32" s="67">
        <v>6801.0999999999995</v>
      </c>
      <c r="F32" s="67">
        <v>7586.5499999999993</v>
      </c>
      <c r="G32" s="67">
        <v>8365.0999999999985</v>
      </c>
      <c r="H32" s="56"/>
    </row>
    <row r="33" spans="1:8" ht="18.75">
      <c r="A33" s="56"/>
      <c r="B33" s="64"/>
      <c r="C33" s="74"/>
      <c r="D33" s="64"/>
      <c r="E33" s="64"/>
      <c r="F33" s="64"/>
      <c r="G33" s="64"/>
      <c r="H33" s="64"/>
    </row>
    <row r="35" spans="1:8">
      <c r="A35" t="s">
        <v>117</v>
      </c>
    </row>
  </sheetData>
  <mergeCells count="3">
    <mergeCell ref="C3:D3"/>
    <mergeCell ref="C5:F5"/>
    <mergeCell ref="B6:G6"/>
  </mergeCells>
  <pageMargins left="0.7" right="0.7" top="0.75" bottom="0.75" header="0.3" footer="0.3"/>
  <pageSetup paperSize="9" scale="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37" workbookViewId="0">
      <selection activeCell="K19" sqref="K19"/>
    </sheetView>
  </sheetViews>
  <sheetFormatPr defaultColWidth="15.28515625" defaultRowHeight="18.75"/>
  <cols>
    <col min="1" max="1" width="15.28515625" style="15"/>
    <col min="2" max="2" width="14.28515625" style="15" customWidth="1"/>
    <col min="3" max="16384" width="15.28515625" style="15"/>
  </cols>
  <sheetData>
    <row r="1" spans="1:25">
      <c r="A1" s="10"/>
      <c r="B1" s="10"/>
      <c r="C1" s="10"/>
      <c r="D1" s="85" t="s">
        <v>106</v>
      </c>
      <c r="E1" s="85"/>
      <c r="F1" s="85"/>
      <c r="G1" s="85"/>
      <c r="H1" s="10" t="s">
        <v>1</v>
      </c>
      <c r="I1" s="10"/>
      <c r="J1" s="50"/>
    </row>
    <row r="2" spans="1:25">
      <c r="A2" s="10"/>
      <c r="B2" s="1" t="s">
        <v>124</v>
      </c>
      <c r="C2" s="10"/>
      <c r="D2" s="10"/>
      <c r="E2" s="10"/>
      <c r="F2" s="1"/>
      <c r="G2" s="1"/>
      <c r="H2" s="10" t="s">
        <v>2</v>
      </c>
      <c r="I2" s="10"/>
      <c r="J2" s="50"/>
    </row>
    <row r="3" spans="1:25">
      <c r="A3" s="1" t="s">
        <v>57</v>
      </c>
      <c r="B3" s="1"/>
      <c r="C3" s="1"/>
      <c r="D3" s="10"/>
      <c r="E3" s="10"/>
      <c r="F3" s="10"/>
      <c r="G3" s="10"/>
      <c r="H3" s="10" t="s">
        <v>3</v>
      </c>
      <c r="I3" s="10"/>
      <c r="J3" s="50"/>
    </row>
    <row r="4" spans="1:25">
      <c r="A4" s="10"/>
      <c r="B4" s="10"/>
      <c r="C4" s="10"/>
      <c r="D4" s="86" t="s">
        <v>4</v>
      </c>
      <c r="E4" s="86"/>
      <c r="F4" s="86"/>
      <c r="G4" s="86"/>
      <c r="H4" s="10"/>
      <c r="I4" s="10"/>
      <c r="J4" s="50"/>
    </row>
    <row r="5" spans="1:25" ht="19.5">
      <c r="A5" s="34" t="s">
        <v>116</v>
      </c>
      <c r="B5" s="34"/>
      <c r="C5" s="34"/>
      <c r="D5" s="10"/>
      <c r="E5" s="10"/>
      <c r="F5" s="10"/>
      <c r="G5" s="10"/>
      <c r="H5" s="10"/>
      <c r="I5" s="10"/>
      <c r="J5" s="50"/>
    </row>
    <row r="6" spans="1:25">
      <c r="A6" s="12" t="s">
        <v>5</v>
      </c>
      <c r="B6" s="12"/>
      <c r="C6" s="12" t="s">
        <v>6</v>
      </c>
      <c r="D6" s="87" t="s">
        <v>7</v>
      </c>
      <c r="E6" s="87"/>
      <c r="F6" s="87"/>
      <c r="G6" s="87"/>
      <c r="H6" s="87"/>
      <c r="I6" s="87"/>
      <c r="J6" s="50"/>
    </row>
    <row r="7" spans="1:25">
      <c r="A7" s="12" t="s">
        <v>8</v>
      </c>
      <c r="B7" s="12"/>
      <c r="C7" s="12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50"/>
    </row>
    <row r="8" spans="1:25">
      <c r="A8" s="12"/>
      <c r="B8" s="12"/>
      <c r="C8" s="12" t="s">
        <v>16</v>
      </c>
      <c r="D8" s="55"/>
      <c r="E8" s="55"/>
      <c r="F8" s="55"/>
      <c r="G8" s="55"/>
      <c r="H8" s="55"/>
      <c r="I8" s="55"/>
      <c r="J8" s="50"/>
    </row>
    <row r="9" spans="1:25">
      <c r="A9" s="82" t="s">
        <v>17</v>
      </c>
      <c r="B9" s="82"/>
      <c r="C9" s="52">
        <v>200</v>
      </c>
      <c r="D9" s="65">
        <v>6567.65</v>
      </c>
      <c r="E9" s="65">
        <v>7175.9999999999991</v>
      </c>
      <c r="F9" s="65">
        <v>8738.8499999999985</v>
      </c>
      <c r="G9" s="65">
        <v>10113.099999999999</v>
      </c>
      <c r="H9" s="65">
        <v>10998.599999999999</v>
      </c>
      <c r="I9" s="65">
        <v>12003.699999999999</v>
      </c>
      <c r="J9" s="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>
      <c r="A10" s="82" t="s">
        <v>18</v>
      </c>
      <c r="B10" s="82"/>
      <c r="C10" s="52">
        <v>190</v>
      </c>
      <c r="D10" s="65">
        <v>6704.4999999999991</v>
      </c>
      <c r="E10" s="65">
        <v>7328.95</v>
      </c>
      <c r="F10" s="65">
        <v>8943.5499999999993</v>
      </c>
      <c r="G10" s="65">
        <v>10351.15</v>
      </c>
      <c r="H10" s="65">
        <v>11271.15</v>
      </c>
      <c r="I10" s="65">
        <v>12310.749999999998</v>
      </c>
      <c r="J10" s="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82" t="s">
        <v>19</v>
      </c>
      <c r="B11" s="82"/>
      <c r="C11" s="52">
        <v>200</v>
      </c>
      <c r="D11" s="65">
        <v>6941.4</v>
      </c>
      <c r="E11" s="65">
        <v>7595.7499999999991</v>
      </c>
      <c r="F11" s="65">
        <v>9297.75</v>
      </c>
      <c r="G11" s="65">
        <v>10766.3</v>
      </c>
      <c r="H11" s="65">
        <v>11744.949999999999</v>
      </c>
      <c r="I11" s="65">
        <v>12843.199999999999</v>
      </c>
      <c r="J11" s="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82" t="s">
        <v>20</v>
      </c>
      <c r="B12" s="82"/>
      <c r="C12" s="52">
        <v>220</v>
      </c>
      <c r="D12" s="65">
        <v>7414.0499999999993</v>
      </c>
      <c r="E12" s="65">
        <v>8128.2</v>
      </c>
      <c r="F12" s="65">
        <v>10008.449999999999</v>
      </c>
      <c r="G12" s="65">
        <v>11594.3</v>
      </c>
      <c r="H12" s="65">
        <v>12692.55</v>
      </c>
      <c r="I12" s="65">
        <v>13909.249999999998</v>
      </c>
      <c r="J12" s="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>
      <c r="A13" s="82" t="s">
        <v>21</v>
      </c>
      <c r="B13" s="82"/>
      <c r="C13" s="52">
        <v>200</v>
      </c>
      <c r="D13" s="65">
        <v>7557.7999999999993</v>
      </c>
      <c r="E13" s="65">
        <v>8290.3499999999985</v>
      </c>
      <c r="F13" s="65">
        <v>10223.5</v>
      </c>
      <c r="G13" s="65">
        <v>11846.15</v>
      </c>
      <c r="H13" s="65">
        <v>12980.05</v>
      </c>
      <c r="I13" s="65">
        <v>14231.249999999998</v>
      </c>
      <c r="J13" s="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>
      <c r="A14" s="82" t="s">
        <v>22</v>
      </c>
      <c r="B14" s="82"/>
      <c r="C14" s="52">
        <v>240</v>
      </c>
      <c r="D14" s="65">
        <v>7887.8499999999995</v>
      </c>
      <c r="E14" s="65">
        <v>8661.7999999999993</v>
      </c>
      <c r="F14" s="65">
        <v>11192.949999999999</v>
      </c>
      <c r="G14" s="65">
        <v>12423.449999999999</v>
      </c>
      <c r="H14" s="65">
        <v>13640.15</v>
      </c>
      <c r="I14" s="65">
        <v>14974.15</v>
      </c>
      <c r="J14" s="6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>
      <c r="A15" s="82" t="s">
        <v>23</v>
      </c>
      <c r="B15" s="82"/>
      <c r="C15" s="52">
        <v>230</v>
      </c>
      <c r="D15" s="65">
        <v>8031.5999999999995</v>
      </c>
      <c r="E15" s="65">
        <v>8822.7999999999993</v>
      </c>
      <c r="F15" s="65">
        <v>10934.199999999999</v>
      </c>
      <c r="G15" s="65">
        <v>12674.15</v>
      </c>
      <c r="H15" s="65">
        <v>13926.499999999998</v>
      </c>
      <c r="I15" s="65">
        <v>15297.3</v>
      </c>
      <c r="J15" s="6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>
      <c r="A16" s="82" t="s">
        <v>24</v>
      </c>
      <c r="B16" s="82"/>
      <c r="C16" s="52">
        <v>220</v>
      </c>
      <c r="D16" s="65">
        <v>7906.2499999999991</v>
      </c>
      <c r="E16" s="65">
        <v>8697.4499999999989</v>
      </c>
      <c r="F16" s="65">
        <v>10808.849999999999</v>
      </c>
      <c r="G16" s="65">
        <v>12548.8</v>
      </c>
      <c r="H16" s="65">
        <v>13801.15</v>
      </c>
      <c r="I16" s="65">
        <v>15171.949999999999</v>
      </c>
      <c r="J16" s="6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83" t="s">
        <v>25</v>
      </c>
      <c r="B17" s="83"/>
      <c r="C17" s="52">
        <v>210</v>
      </c>
      <c r="D17" s="65">
        <v>8419.15</v>
      </c>
      <c r="E17" s="65">
        <v>9258.65</v>
      </c>
      <c r="F17" s="65">
        <v>11516.099999999999</v>
      </c>
      <c r="G17" s="65">
        <v>13352.65</v>
      </c>
      <c r="H17" s="65">
        <v>14701.599999999999</v>
      </c>
      <c r="I17" s="65">
        <v>16168.999999999998</v>
      </c>
      <c r="J17" s="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83" t="s">
        <v>26</v>
      </c>
      <c r="B18" s="83"/>
      <c r="C18" s="52">
        <v>240</v>
      </c>
      <c r="D18" s="65">
        <v>8197.1999999999989</v>
      </c>
      <c r="E18" s="65">
        <v>9009.0999999999985</v>
      </c>
      <c r="F18" s="65">
        <v>11181.449999999999</v>
      </c>
      <c r="G18" s="65">
        <v>12963.949999999999</v>
      </c>
      <c r="H18" s="65">
        <v>14256.55</v>
      </c>
      <c r="I18" s="65">
        <v>16350.699999999999</v>
      </c>
      <c r="J18" s="6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>
      <c r="A19" s="84" t="s">
        <v>27</v>
      </c>
      <c r="B19" s="84"/>
      <c r="C19" s="53">
        <v>210</v>
      </c>
      <c r="D19" s="65">
        <v>8591.65</v>
      </c>
      <c r="E19" s="65">
        <v>9453</v>
      </c>
      <c r="F19" s="65">
        <v>11773.699999999999</v>
      </c>
      <c r="G19" s="65">
        <v>13653.949999999999</v>
      </c>
      <c r="H19" s="65">
        <v>15046.599999999999</v>
      </c>
      <c r="I19" s="65">
        <v>16556.55</v>
      </c>
      <c r="J19" s="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82" t="s">
        <v>28</v>
      </c>
      <c r="B20" s="82"/>
      <c r="C20" s="53">
        <v>220</v>
      </c>
      <c r="D20" s="65">
        <v>9265.5499999999993</v>
      </c>
      <c r="E20" s="65">
        <v>10212</v>
      </c>
      <c r="F20" s="65">
        <v>12785.699999999999</v>
      </c>
      <c r="G20" s="65">
        <v>14834.999999999998</v>
      </c>
      <c r="H20" s="65">
        <v>16395.55</v>
      </c>
      <c r="I20" s="65">
        <v>18074.55</v>
      </c>
      <c r="J20" s="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82" t="s">
        <v>29</v>
      </c>
      <c r="B21" s="82"/>
      <c r="C21" s="52">
        <v>230</v>
      </c>
      <c r="D21" s="65">
        <v>8735.4</v>
      </c>
      <c r="E21" s="65">
        <v>9614</v>
      </c>
      <c r="F21" s="65">
        <v>11988.749999999998</v>
      </c>
      <c r="G21" s="65">
        <v>13905.8</v>
      </c>
      <c r="H21" s="65">
        <v>15332.949999999999</v>
      </c>
      <c r="I21" s="65">
        <v>16879.699999999997</v>
      </c>
      <c r="J21" s="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84" t="s">
        <v>30</v>
      </c>
      <c r="B22" s="84"/>
      <c r="C22" s="52">
        <v>200</v>
      </c>
      <c r="D22" s="65">
        <v>8662.9499999999989</v>
      </c>
      <c r="E22" s="65">
        <v>9533.5</v>
      </c>
      <c r="F22" s="65">
        <v>11881.8</v>
      </c>
      <c r="G22" s="65">
        <v>13779.3</v>
      </c>
      <c r="H22" s="65">
        <v>15190.349999999999</v>
      </c>
      <c r="I22" s="65">
        <v>16718.699999999997</v>
      </c>
      <c r="J22" s="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82" t="s">
        <v>31</v>
      </c>
      <c r="B23" s="82"/>
      <c r="C23" s="52">
        <v>220</v>
      </c>
      <c r="D23" s="65">
        <v>8921.6999999999989</v>
      </c>
      <c r="E23" s="65">
        <v>9824.4499999999989</v>
      </c>
      <c r="F23" s="65">
        <v>12269.349999999999</v>
      </c>
      <c r="G23" s="65">
        <v>14231.249999999998</v>
      </c>
      <c r="H23" s="65">
        <v>15706.699999999999</v>
      </c>
      <c r="I23" s="65">
        <v>17299.449999999997</v>
      </c>
      <c r="J23" s="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A24" s="82" t="s">
        <v>32</v>
      </c>
      <c r="B24" s="82"/>
      <c r="C24" s="52">
        <v>200</v>
      </c>
      <c r="D24" s="65">
        <v>9151.6999999999989</v>
      </c>
      <c r="E24" s="65">
        <v>10082.049999999999</v>
      </c>
      <c r="F24" s="65">
        <v>12613.199999999999</v>
      </c>
      <c r="G24" s="65">
        <v>14633.749999999998</v>
      </c>
      <c r="H24" s="65">
        <v>16165.55</v>
      </c>
      <c r="I24" s="65">
        <v>17815.8</v>
      </c>
      <c r="J24" s="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>
      <c r="A25" s="82" t="s">
        <v>33</v>
      </c>
      <c r="B25" s="82"/>
      <c r="C25" s="52">
        <v>240</v>
      </c>
      <c r="D25" s="65">
        <v>9595.5999999999985</v>
      </c>
      <c r="E25" s="65">
        <v>10582.3</v>
      </c>
      <c r="F25" s="65">
        <v>13281.349999999999</v>
      </c>
      <c r="G25" s="65">
        <v>15412.3</v>
      </c>
      <c r="H25" s="65">
        <v>17055.649999999998</v>
      </c>
      <c r="I25" s="65">
        <v>18817.449999999997</v>
      </c>
      <c r="J25" s="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82" t="s">
        <v>34</v>
      </c>
      <c r="B26" s="82"/>
      <c r="C26" s="53">
        <v>210</v>
      </c>
      <c r="D26" s="65">
        <v>9696.7999999999993</v>
      </c>
      <c r="E26" s="65">
        <v>10696.15</v>
      </c>
      <c r="F26" s="65">
        <v>13431.999999999998</v>
      </c>
      <c r="G26" s="65">
        <v>15588.249999999998</v>
      </c>
      <c r="H26" s="65">
        <v>17256.899999999998</v>
      </c>
      <c r="I26" s="65">
        <v>19042.849999999999</v>
      </c>
      <c r="J26" s="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82" t="s">
        <v>35</v>
      </c>
      <c r="B27" s="82"/>
      <c r="C27" s="52">
        <v>220</v>
      </c>
      <c r="D27" s="65">
        <v>10141.849999999999</v>
      </c>
      <c r="E27" s="65">
        <v>11196.4</v>
      </c>
      <c r="F27" s="65">
        <v>14098.999999999998</v>
      </c>
      <c r="G27" s="65">
        <v>16366.8</v>
      </c>
      <c r="H27" s="65">
        <v>18145.849999999999</v>
      </c>
      <c r="I27" s="65">
        <v>20044.5</v>
      </c>
      <c r="J27" s="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>
      <c r="A28" s="38" t="s">
        <v>36</v>
      </c>
      <c r="B28" s="38"/>
      <c r="C28" s="52">
        <v>220</v>
      </c>
      <c r="D28" s="65">
        <v>10241.9</v>
      </c>
      <c r="E28" s="65">
        <v>11309.099999999999</v>
      </c>
      <c r="F28" s="65">
        <v>14249.65</v>
      </c>
      <c r="G28" s="65">
        <v>16542.75</v>
      </c>
      <c r="H28" s="65">
        <v>18347.099999999999</v>
      </c>
      <c r="I28" s="65">
        <v>20269.899999999998</v>
      </c>
      <c r="J28" s="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A29" s="82" t="s">
        <v>37</v>
      </c>
      <c r="B29" s="82"/>
      <c r="C29" s="52">
        <v>230</v>
      </c>
      <c r="D29" s="65">
        <v>9954.4</v>
      </c>
      <c r="E29" s="65">
        <v>10985.949999999999</v>
      </c>
      <c r="F29" s="65">
        <v>14141.55</v>
      </c>
      <c r="G29" s="65">
        <v>16040.199999999999</v>
      </c>
      <c r="H29" s="65">
        <v>17773.25</v>
      </c>
      <c r="I29" s="65">
        <v>19624.75</v>
      </c>
      <c r="J29" s="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82" t="s">
        <v>38</v>
      </c>
      <c r="B30" s="82"/>
      <c r="C30" s="52">
        <v>240</v>
      </c>
      <c r="D30" s="65">
        <v>10844.5</v>
      </c>
      <c r="E30" s="65">
        <v>11987.599999999999</v>
      </c>
      <c r="F30" s="65">
        <v>15153.55</v>
      </c>
      <c r="G30" s="65">
        <v>17597.3</v>
      </c>
      <c r="H30" s="65">
        <v>19552.3</v>
      </c>
      <c r="I30" s="65">
        <v>21626.899999999998</v>
      </c>
      <c r="J30" s="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82" t="s">
        <v>40</v>
      </c>
      <c r="B31" s="82"/>
      <c r="C31" s="52">
        <v>120</v>
      </c>
      <c r="D31" s="65">
        <v>10281</v>
      </c>
      <c r="E31" s="65">
        <v>11324.05</v>
      </c>
      <c r="F31" s="65">
        <v>14443.999999999998</v>
      </c>
      <c r="G31" s="65">
        <v>16520.899999999998</v>
      </c>
      <c r="H31" s="65">
        <v>18612.75</v>
      </c>
      <c r="I31" s="65">
        <v>20697.699999999997</v>
      </c>
      <c r="J31" s="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35" t="s">
        <v>41</v>
      </c>
      <c r="B32" s="35"/>
      <c r="C32" s="53">
        <v>240</v>
      </c>
      <c r="D32" s="65">
        <v>11333.25</v>
      </c>
      <c r="E32" s="65">
        <v>12536.15</v>
      </c>
      <c r="F32" s="65">
        <v>15886.099999999999</v>
      </c>
      <c r="G32" s="65">
        <v>18451.75</v>
      </c>
      <c r="H32" s="65">
        <v>20528.649999999998</v>
      </c>
      <c r="I32" s="65">
        <v>22725.149999999998</v>
      </c>
      <c r="J32" s="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83" t="s">
        <v>43</v>
      </c>
      <c r="B33" s="83"/>
      <c r="C33" s="52">
        <v>230</v>
      </c>
      <c r="D33" s="65">
        <v>11988.749999999998</v>
      </c>
      <c r="E33" s="65">
        <v>13244.55</v>
      </c>
      <c r="F33" s="65">
        <v>17715.75</v>
      </c>
      <c r="G33" s="65">
        <v>19509.75</v>
      </c>
      <c r="H33" s="65">
        <v>22028.25</v>
      </c>
      <c r="I33" s="65">
        <v>24539.85</v>
      </c>
      <c r="J33" s="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35" t="s">
        <v>44</v>
      </c>
      <c r="B34" s="35"/>
      <c r="C34" s="52">
        <v>250</v>
      </c>
      <c r="D34" s="65">
        <v>12653.449999999999</v>
      </c>
      <c r="E34" s="65">
        <v>14021.949999999999</v>
      </c>
      <c r="F34" s="65">
        <v>17866.399999999998</v>
      </c>
      <c r="G34" s="65">
        <v>20762.099999999999</v>
      </c>
      <c r="H34" s="65">
        <v>23169.05</v>
      </c>
      <c r="I34" s="65">
        <v>25695.599999999999</v>
      </c>
      <c r="J34" s="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35" t="s">
        <v>49</v>
      </c>
      <c r="B35" s="35"/>
      <c r="C35" s="52">
        <v>220</v>
      </c>
      <c r="D35" s="65">
        <v>8339.7999999999993</v>
      </c>
      <c r="E35" s="65">
        <v>9170.0999999999985</v>
      </c>
      <c r="F35" s="65">
        <v>11397.65</v>
      </c>
      <c r="G35" s="65">
        <v>13214.65</v>
      </c>
      <c r="H35" s="65">
        <v>14544.05</v>
      </c>
      <c r="I35" s="65">
        <v>15991.9</v>
      </c>
      <c r="J35" s="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35" t="s">
        <v>50</v>
      </c>
      <c r="B36" s="35"/>
      <c r="C36" s="52">
        <v>210</v>
      </c>
      <c r="D36" s="65">
        <v>9549.5999999999985</v>
      </c>
      <c r="E36" s="65">
        <v>10500.65</v>
      </c>
      <c r="F36" s="65">
        <v>14496.9</v>
      </c>
      <c r="G36" s="65">
        <v>15239.8</v>
      </c>
      <c r="H36" s="65">
        <v>17148.8</v>
      </c>
      <c r="I36" s="65">
        <v>19050.899999999998</v>
      </c>
      <c r="J36" s="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>
      <c r="A37" s="35" t="s">
        <v>51</v>
      </c>
      <c r="B37" s="35"/>
      <c r="C37" s="52">
        <v>260</v>
      </c>
      <c r="D37" s="65">
        <v>8899.8499999999985</v>
      </c>
      <c r="E37" s="65">
        <v>9800.2999999999993</v>
      </c>
      <c r="F37" s="65">
        <v>12560.3</v>
      </c>
      <c r="G37" s="65">
        <v>14194.449999999999</v>
      </c>
      <c r="H37" s="65">
        <v>15662.999999999998</v>
      </c>
      <c r="I37" s="65">
        <v>17251.149999999998</v>
      </c>
      <c r="J37" s="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82" t="s">
        <v>52</v>
      </c>
      <c r="B38" s="82"/>
      <c r="C38" s="52">
        <v>170</v>
      </c>
      <c r="D38" s="65">
        <v>14170.3</v>
      </c>
      <c r="E38" s="65">
        <v>15699.8</v>
      </c>
      <c r="F38" s="65">
        <v>20277.949999999997</v>
      </c>
      <c r="G38" s="65">
        <v>23327.75</v>
      </c>
      <c r="H38" s="65">
        <v>26391.35</v>
      </c>
      <c r="I38" s="65">
        <v>29448.05</v>
      </c>
      <c r="J38" s="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>
      <c r="A39" s="35" t="s">
        <v>53</v>
      </c>
      <c r="B39" s="35"/>
      <c r="C39" s="52">
        <v>260</v>
      </c>
      <c r="D39" s="65">
        <v>8576.6999999999989</v>
      </c>
      <c r="E39" s="65">
        <v>9436.9</v>
      </c>
      <c r="F39" s="65">
        <v>11753</v>
      </c>
      <c r="G39" s="65">
        <v>13628.65</v>
      </c>
      <c r="H39" s="65">
        <v>15017.849999999999</v>
      </c>
      <c r="I39" s="65">
        <v>16524.349999999999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>
      <c r="A40" s="35" t="s">
        <v>54</v>
      </c>
      <c r="B40" s="35"/>
      <c r="C40" s="52">
        <v>260</v>
      </c>
      <c r="D40" s="65">
        <v>9395.5</v>
      </c>
      <c r="E40" s="65">
        <v>10356.9</v>
      </c>
      <c r="F40" s="65">
        <v>12980.05</v>
      </c>
      <c r="G40" s="65">
        <v>15060.4</v>
      </c>
      <c r="H40" s="65">
        <v>16653.149999999998</v>
      </c>
      <c r="I40" s="65">
        <v>18365.5</v>
      </c>
      <c r="J40" s="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35" t="s">
        <v>55</v>
      </c>
      <c r="B41" s="35"/>
      <c r="C41" s="52">
        <v>260</v>
      </c>
      <c r="D41" s="65">
        <v>9050.5</v>
      </c>
      <c r="E41" s="65">
        <v>9969.3499999999985</v>
      </c>
      <c r="F41" s="65">
        <v>12462.55</v>
      </c>
      <c r="G41" s="65">
        <v>14457.8</v>
      </c>
      <c r="H41" s="65">
        <v>15964.3</v>
      </c>
      <c r="I41" s="65">
        <v>17590.399999999998</v>
      </c>
      <c r="J41" s="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8" customHeight="1">
      <c r="A42" s="35" t="s">
        <v>56</v>
      </c>
      <c r="B42" s="35"/>
      <c r="C42" s="52">
        <v>260</v>
      </c>
      <c r="D42" s="65">
        <v>12107.199999999999</v>
      </c>
      <c r="E42" s="65">
        <v>13407.849999999999</v>
      </c>
      <c r="F42" s="65">
        <v>17048.75</v>
      </c>
      <c r="G42" s="65">
        <v>19807.599999999999</v>
      </c>
      <c r="H42" s="65">
        <v>22078.85</v>
      </c>
      <c r="I42" s="65">
        <v>24468.55</v>
      </c>
      <c r="J42" s="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D43" s="71"/>
      <c r="E43" s="71"/>
      <c r="F43" s="71"/>
    </row>
    <row r="45" spans="1:25">
      <c r="B45" s="15" t="s">
        <v>117</v>
      </c>
    </row>
    <row r="57" spans="1:1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</row>
  </sheetData>
  <mergeCells count="27">
    <mergeCell ref="A31:B31"/>
    <mergeCell ref="A33:B33"/>
    <mergeCell ref="A38:B38"/>
    <mergeCell ref="A24:B24"/>
    <mergeCell ref="A25:B25"/>
    <mergeCell ref="A26:B26"/>
    <mergeCell ref="A27:B27"/>
    <mergeCell ref="A29:B29"/>
    <mergeCell ref="A30:B30"/>
    <mergeCell ref="A11:B11"/>
    <mergeCell ref="D1:G1"/>
    <mergeCell ref="D4:G4"/>
    <mergeCell ref="D6:I6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opLeftCell="A34" workbookViewId="0">
      <selection activeCell="L24" sqref="L24"/>
    </sheetView>
  </sheetViews>
  <sheetFormatPr defaultColWidth="12" defaultRowHeight="18.75"/>
  <cols>
    <col min="1" max="1" width="12" style="15"/>
    <col min="2" max="2" width="17.42578125" style="15" customWidth="1"/>
    <col min="3" max="5" width="12" style="15"/>
    <col min="6" max="6" width="12" style="15" customWidth="1"/>
    <col min="7" max="16384" width="12" style="15"/>
  </cols>
  <sheetData>
    <row r="1" spans="1:25">
      <c r="A1" s="10"/>
      <c r="B1" s="10"/>
      <c r="C1" s="10"/>
      <c r="D1" s="85" t="s">
        <v>0</v>
      </c>
      <c r="E1" s="85"/>
      <c r="F1" s="85"/>
      <c r="G1" s="85"/>
      <c r="H1" s="10" t="s">
        <v>1</v>
      </c>
      <c r="I1" s="10"/>
      <c r="J1" s="50"/>
      <c r="K1" s="50"/>
    </row>
    <row r="2" spans="1:25">
      <c r="A2" s="10"/>
      <c r="B2" s="1" t="s">
        <v>122</v>
      </c>
      <c r="C2" s="10"/>
      <c r="D2" s="10"/>
      <c r="E2" s="10"/>
      <c r="F2" s="1"/>
      <c r="G2" s="1"/>
      <c r="H2" s="10" t="s">
        <v>2</v>
      </c>
      <c r="I2" s="10"/>
      <c r="J2" s="50"/>
      <c r="K2" s="50"/>
    </row>
    <row r="3" spans="1:25">
      <c r="A3" s="1" t="s">
        <v>58</v>
      </c>
      <c r="B3" s="1"/>
      <c r="C3" s="1"/>
      <c r="D3" s="10"/>
      <c r="E3" s="10"/>
      <c r="F3" s="10"/>
      <c r="G3" s="10"/>
      <c r="H3" s="10" t="s">
        <v>3</v>
      </c>
      <c r="I3" s="10"/>
      <c r="J3" s="50"/>
      <c r="K3" s="50"/>
    </row>
    <row r="4" spans="1:25">
      <c r="A4" s="10"/>
      <c r="B4" s="10"/>
      <c r="C4" s="10"/>
      <c r="D4" s="86" t="s">
        <v>4</v>
      </c>
      <c r="E4" s="86"/>
      <c r="F4" s="86"/>
      <c r="G4" s="86"/>
      <c r="H4" s="10"/>
      <c r="I4" s="10"/>
      <c r="J4" s="50"/>
      <c r="K4" s="50"/>
    </row>
    <row r="5" spans="1:25" ht="19.5">
      <c r="A5" s="34"/>
      <c r="C5" s="34" t="s">
        <v>116</v>
      </c>
      <c r="D5" s="10"/>
      <c r="E5" s="10"/>
      <c r="F5" s="10"/>
      <c r="G5" s="10"/>
      <c r="H5" s="10"/>
      <c r="I5" s="10"/>
      <c r="J5" s="50"/>
      <c r="K5" s="50"/>
    </row>
    <row r="6" spans="1:25">
      <c r="A6" s="12" t="s">
        <v>5</v>
      </c>
      <c r="B6" s="12"/>
      <c r="C6" s="12" t="s">
        <v>6</v>
      </c>
      <c r="D6" s="88" t="s">
        <v>7</v>
      </c>
      <c r="E6" s="88"/>
      <c r="F6" s="88"/>
      <c r="G6" s="88"/>
      <c r="H6" s="88"/>
      <c r="I6" s="88"/>
      <c r="J6" s="50"/>
      <c r="K6" s="50"/>
    </row>
    <row r="7" spans="1:25">
      <c r="A7" s="12" t="s">
        <v>8</v>
      </c>
      <c r="B7" s="12"/>
      <c r="C7" s="12" t="s">
        <v>9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50"/>
      <c r="K7" s="50"/>
    </row>
    <row r="8" spans="1:25">
      <c r="A8" s="12"/>
      <c r="B8" s="12"/>
      <c r="C8" s="12" t="s">
        <v>16</v>
      </c>
      <c r="D8" s="51"/>
      <c r="E8" s="51"/>
      <c r="F8" s="51"/>
      <c r="G8" s="51"/>
      <c r="H8" s="51"/>
      <c r="I8" s="51"/>
      <c r="J8" s="50"/>
      <c r="K8" s="50"/>
    </row>
    <row r="9" spans="1:25">
      <c r="A9" s="82" t="s">
        <v>17</v>
      </c>
      <c r="B9" s="82"/>
      <c r="C9" s="52">
        <v>200</v>
      </c>
      <c r="D9" s="66">
        <v>6676.9</v>
      </c>
      <c r="E9" s="66">
        <v>7304.7999999999993</v>
      </c>
      <c r="F9" s="66">
        <v>8927.4499999999989</v>
      </c>
      <c r="G9" s="66">
        <v>10340.799999999999</v>
      </c>
      <c r="H9" s="66">
        <v>11266.55</v>
      </c>
      <c r="I9" s="66">
        <v>12310.749999999998</v>
      </c>
      <c r="J9" s="7"/>
      <c r="K9" s="5"/>
      <c r="L9" s="5"/>
      <c r="M9" s="5"/>
      <c r="N9" s="5"/>
      <c r="O9" s="5"/>
      <c r="P9" s="5"/>
      <c r="Q9" s="7"/>
      <c r="R9" s="7"/>
      <c r="S9" s="7"/>
      <c r="T9" s="7"/>
      <c r="U9" s="7"/>
      <c r="V9" s="7"/>
      <c r="W9" s="7"/>
      <c r="X9" s="7"/>
      <c r="Y9" s="7"/>
    </row>
    <row r="10" spans="1:25">
      <c r="A10" s="82" t="s">
        <v>18</v>
      </c>
      <c r="B10" s="82"/>
      <c r="C10" s="52">
        <v>200</v>
      </c>
      <c r="D10" s="66">
        <v>6813.7499999999991</v>
      </c>
      <c r="E10" s="66">
        <v>7458.9</v>
      </c>
      <c r="F10" s="66">
        <v>9131</v>
      </c>
      <c r="G10" s="66">
        <v>10578.849999999999</v>
      </c>
      <c r="H10" s="66">
        <v>11539.099999999999</v>
      </c>
      <c r="I10" s="66">
        <v>12616.65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>
      <c r="A11" s="82" t="s">
        <v>19</v>
      </c>
      <c r="B11" s="82"/>
      <c r="C11" s="52">
        <v>200</v>
      </c>
      <c r="D11" s="66">
        <v>7050.65</v>
      </c>
      <c r="E11" s="66">
        <v>7724.5499999999993</v>
      </c>
      <c r="F11" s="66">
        <v>9486.3499999999985</v>
      </c>
      <c r="G11" s="66">
        <v>10994</v>
      </c>
      <c r="H11" s="66">
        <v>12012.9</v>
      </c>
      <c r="I11" s="66">
        <v>13150.249999999998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A12" s="82" t="s">
        <v>20</v>
      </c>
      <c r="B12" s="82"/>
      <c r="C12" s="52">
        <v>220</v>
      </c>
      <c r="D12" s="66">
        <v>7524.45</v>
      </c>
      <c r="E12" s="66">
        <v>8258.15</v>
      </c>
      <c r="F12" s="66">
        <v>10197.049999999999</v>
      </c>
      <c r="G12" s="66">
        <v>11821.999999999998</v>
      </c>
      <c r="H12" s="66">
        <v>12959.349999999999</v>
      </c>
      <c r="I12" s="66">
        <v>14215.15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A13" s="82" t="s">
        <v>21</v>
      </c>
      <c r="B13" s="82"/>
      <c r="C13" s="52">
        <v>220</v>
      </c>
      <c r="D13" s="66">
        <v>7667.0499999999993</v>
      </c>
      <c r="E13" s="66">
        <v>8419.15</v>
      </c>
      <c r="F13" s="66">
        <v>10412.099999999999</v>
      </c>
      <c r="G13" s="66">
        <v>12073.849999999999</v>
      </c>
      <c r="H13" s="66">
        <v>13246.849999999999</v>
      </c>
      <c r="I13" s="66">
        <v>14538.3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A14" s="82" t="s">
        <v>22</v>
      </c>
      <c r="B14" s="82"/>
      <c r="C14" s="52">
        <v>240</v>
      </c>
      <c r="D14" s="66">
        <v>7997.0999999999995</v>
      </c>
      <c r="E14" s="66">
        <v>8790.5999999999985</v>
      </c>
      <c r="F14" s="66">
        <v>11381.55</v>
      </c>
      <c r="G14" s="66">
        <v>12651.15</v>
      </c>
      <c r="H14" s="66">
        <v>13906.949999999999</v>
      </c>
      <c r="I14" s="66">
        <v>15281.199999999999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A15" s="82" t="s">
        <v>23</v>
      </c>
      <c r="B15" s="82"/>
      <c r="C15" s="52">
        <v>230</v>
      </c>
      <c r="D15" s="66">
        <v>8140.8499999999995</v>
      </c>
      <c r="E15" s="66">
        <v>8951.5999999999985</v>
      </c>
      <c r="F15" s="66">
        <v>11122.8</v>
      </c>
      <c r="G15" s="66">
        <v>12902.999999999998</v>
      </c>
      <c r="H15" s="66">
        <v>14194.449999999999</v>
      </c>
      <c r="I15" s="66">
        <v>15604.349999999999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A16" s="82" t="s">
        <v>24</v>
      </c>
      <c r="B16" s="82"/>
      <c r="C16" s="52">
        <v>220</v>
      </c>
      <c r="D16" s="66">
        <v>8015.4999999999991</v>
      </c>
      <c r="E16" s="66">
        <v>8826.25</v>
      </c>
      <c r="F16" s="66">
        <v>10997.449999999999</v>
      </c>
      <c r="G16" s="66">
        <v>12776.499999999998</v>
      </c>
      <c r="H16" s="66">
        <v>14069.099999999999</v>
      </c>
      <c r="I16" s="66">
        <v>15478.999999999998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>
      <c r="A17" s="83" t="s">
        <v>25</v>
      </c>
      <c r="B17" s="83"/>
      <c r="C17" s="52">
        <v>210</v>
      </c>
      <c r="D17" s="66">
        <v>8528.4</v>
      </c>
      <c r="E17" s="66">
        <v>9387.4499999999989</v>
      </c>
      <c r="F17" s="66">
        <v>11703.55</v>
      </c>
      <c r="G17" s="66">
        <v>13580.349999999999</v>
      </c>
      <c r="H17" s="66">
        <v>14969.55</v>
      </c>
      <c r="I17" s="66">
        <v>16476.05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>
      <c r="A18" s="83" t="s">
        <v>26</v>
      </c>
      <c r="B18" s="83"/>
      <c r="C18" s="52">
        <v>240</v>
      </c>
      <c r="D18" s="66">
        <v>8306.4499999999989</v>
      </c>
      <c r="E18" s="66">
        <v>9137.9</v>
      </c>
      <c r="F18" s="66">
        <v>11370.05</v>
      </c>
      <c r="G18" s="66">
        <v>13191.65</v>
      </c>
      <c r="H18" s="66">
        <v>14524.499999999998</v>
      </c>
      <c r="I18" s="66">
        <v>15975.8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>
      <c r="A19" s="84" t="s">
        <v>27</v>
      </c>
      <c r="B19" s="84"/>
      <c r="C19" s="53">
        <v>210</v>
      </c>
      <c r="D19" s="66">
        <v>8700.9</v>
      </c>
      <c r="E19" s="66">
        <v>9581.7999999999993</v>
      </c>
      <c r="F19" s="66">
        <v>11962.3</v>
      </c>
      <c r="G19" s="66">
        <v>13881.65</v>
      </c>
      <c r="H19" s="66">
        <v>15313.4</v>
      </c>
      <c r="I19" s="66">
        <v>16863.599999999999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>
      <c r="A20" s="82" t="s">
        <v>28</v>
      </c>
      <c r="B20" s="82"/>
      <c r="C20" s="39">
        <v>220</v>
      </c>
      <c r="D20" s="66">
        <v>9375.9499999999989</v>
      </c>
      <c r="E20" s="66">
        <v>10340.799999999999</v>
      </c>
      <c r="F20" s="66">
        <v>12974.3</v>
      </c>
      <c r="G20" s="66">
        <v>15062.699999999999</v>
      </c>
      <c r="H20" s="66">
        <v>16662.349999999999</v>
      </c>
      <c r="I20" s="66">
        <v>18381.599999999999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>
      <c r="A21" s="82" t="s">
        <v>29</v>
      </c>
      <c r="B21" s="82"/>
      <c r="C21" s="36">
        <v>230</v>
      </c>
      <c r="D21" s="66">
        <v>8844.65</v>
      </c>
      <c r="E21" s="66">
        <v>9742.7999999999993</v>
      </c>
      <c r="F21" s="66">
        <v>12177.349999999999</v>
      </c>
      <c r="G21" s="66">
        <v>14133.499999999998</v>
      </c>
      <c r="H21" s="66">
        <v>15600.9</v>
      </c>
      <c r="I21" s="66">
        <v>17186.75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>
      <c r="A22" s="84" t="s">
        <v>30</v>
      </c>
      <c r="B22" s="84"/>
      <c r="C22" s="36">
        <v>200</v>
      </c>
      <c r="D22" s="66">
        <v>8772.1999999999989</v>
      </c>
      <c r="E22" s="66">
        <v>9662.2999999999993</v>
      </c>
      <c r="F22" s="66">
        <v>12070.4</v>
      </c>
      <c r="G22" s="66">
        <v>14006.999999999998</v>
      </c>
      <c r="H22" s="66">
        <v>15457.15</v>
      </c>
      <c r="I22" s="66">
        <v>17024.599999999999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>
      <c r="A23" s="82" t="s">
        <v>31</v>
      </c>
      <c r="B23" s="82"/>
      <c r="C23" s="36">
        <v>230</v>
      </c>
      <c r="D23" s="66">
        <v>9030.9499999999989</v>
      </c>
      <c r="E23" s="66">
        <v>9953.25</v>
      </c>
      <c r="F23" s="66">
        <v>12457.949999999999</v>
      </c>
      <c r="G23" s="66">
        <v>14460.099999999999</v>
      </c>
      <c r="H23" s="66">
        <v>15973.499999999998</v>
      </c>
      <c r="I23" s="66">
        <v>17606.5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>
      <c r="A24" s="89" t="s">
        <v>32</v>
      </c>
      <c r="B24" s="90"/>
      <c r="C24" s="36">
        <v>200</v>
      </c>
      <c r="D24" s="66">
        <v>9260.9499999999989</v>
      </c>
      <c r="E24" s="66">
        <v>10212</v>
      </c>
      <c r="F24" s="66">
        <v>12801.8</v>
      </c>
      <c r="G24" s="66">
        <v>14861.449999999999</v>
      </c>
      <c r="H24" s="66">
        <v>16433.5</v>
      </c>
      <c r="I24" s="66">
        <v>18122.849999999999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>
      <c r="A25" s="89" t="s">
        <v>107</v>
      </c>
      <c r="B25" s="90"/>
      <c r="C25" s="36">
        <v>200</v>
      </c>
      <c r="D25" s="66">
        <v>8973.4499999999989</v>
      </c>
      <c r="E25" s="66">
        <v>9888.8499999999985</v>
      </c>
      <c r="F25" s="66">
        <v>12694.849999999999</v>
      </c>
      <c r="G25" s="66">
        <v>14358.9</v>
      </c>
      <c r="H25" s="66">
        <v>15858.499999999998</v>
      </c>
      <c r="I25" s="66">
        <v>17477.699999999997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>
      <c r="A26" s="89" t="s">
        <v>33</v>
      </c>
      <c r="B26" s="90"/>
      <c r="C26" s="36">
        <v>240</v>
      </c>
      <c r="D26" s="66">
        <v>9706</v>
      </c>
      <c r="E26" s="66">
        <v>10712.25</v>
      </c>
      <c r="F26" s="66">
        <v>13468.8</v>
      </c>
      <c r="G26" s="66">
        <v>15639.999999999998</v>
      </c>
      <c r="H26" s="66">
        <v>17322.449999999997</v>
      </c>
      <c r="I26" s="66">
        <v>19124.5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>
      <c r="A27" s="89" t="s">
        <v>34</v>
      </c>
      <c r="B27" s="90"/>
      <c r="C27" s="39">
        <v>210</v>
      </c>
      <c r="D27" s="66">
        <v>9806.0499999999993</v>
      </c>
      <c r="E27" s="66">
        <v>10824.949999999999</v>
      </c>
      <c r="F27" s="66">
        <v>13620.599999999999</v>
      </c>
      <c r="G27" s="66">
        <v>15815.949999999999</v>
      </c>
      <c r="H27" s="66">
        <v>17523.699999999997</v>
      </c>
      <c r="I27" s="66">
        <v>19349.899999999998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>
      <c r="A28" s="89" t="s">
        <v>35</v>
      </c>
      <c r="B28" s="90"/>
      <c r="C28" s="36">
        <v>220</v>
      </c>
      <c r="D28" s="66">
        <v>10251.099999999999</v>
      </c>
      <c r="E28" s="66">
        <v>11325.199999999999</v>
      </c>
      <c r="F28" s="66">
        <v>13060.55</v>
      </c>
      <c r="G28" s="66">
        <v>16465.699999999997</v>
      </c>
      <c r="H28" s="66">
        <v>18413.8</v>
      </c>
      <c r="I28" s="66">
        <v>20351.55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>
      <c r="A29" s="38" t="s">
        <v>36</v>
      </c>
      <c r="B29" s="38"/>
      <c r="C29" s="36">
        <v>220</v>
      </c>
      <c r="D29" s="66">
        <v>10351.15</v>
      </c>
      <c r="E29" s="66">
        <v>11439.05</v>
      </c>
      <c r="F29" s="66">
        <v>14438.249999999998</v>
      </c>
      <c r="G29" s="66">
        <v>16770.449999999997</v>
      </c>
      <c r="H29" s="66">
        <v>18615.05</v>
      </c>
      <c r="I29" s="66">
        <v>20576.949999999997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>
      <c r="A30" s="89" t="s">
        <v>37</v>
      </c>
      <c r="B30" s="90"/>
      <c r="C30" s="36">
        <v>230</v>
      </c>
      <c r="D30" s="66">
        <v>10064.799999999999</v>
      </c>
      <c r="E30" s="66">
        <v>11115.9</v>
      </c>
      <c r="F30" s="66">
        <v>14330.15</v>
      </c>
      <c r="G30" s="66">
        <v>16267.9</v>
      </c>
      <c r="H30" s="66">
        <v>18040.05</v>
      </c>
      <c r="I30" s="66">
        <v>19931.8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>
      <c r="A31" s="82" t="s">
        <v>38</v>
      </c>
      <c r="B31" s="82"/>
      <c r="C31" s="36">
        <v>240</v>
      </c>
      <c r="D31" s="66">
        <v>10953.75</v>
      </c>
      <c r="E31" s="66">
        <v>12116.4</v>
      </c>
      <c r="F31" s="66">
        <v>15342.15</v>
      </c>
      <c r="G31" s="66">
        <v>17825</v>
      </c>
      <c r="H31" s="66">
        <v>19820.25</v>
      </c>
      <c r="I31" s="66">
        <v>21933.949999999997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>
      <c r="A32" s="82" t="s">
        <v>40</v>
      </c>
      <c r="B32" s="82"/>
      <c r="C32" s="36">
        <v>120</v>
      </c>
      <c r="D32" s="66">
        <v>10391.4</v>
      </c>
      <c r="E32" s="66">
        <v>11452.849999999999</v>
      </c>
      <c r="F32" s="66">
        <v>14631.449999999999</v>
      </c>
      <c r="G32" s="66">
        <v>16748.599999999999</v>
      </c>
      <c r="H32" s="66">
        <v>18879.55</v>
      </c>
      <c r="I32" s="66">
        <v>21003.599999999999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>
      <c r="A33" s="35" t="s">
        <v>41</v>
      </c>
      <c r="B33" s="35"/>
      <c r="C33" s="39">
        <v>240</v>
      </c>
      <c r="D33" s="66">
        <v>11442.5</v>
      </c>
      <c r="E33" s="66">
        <v>12666.099999999999</v>
      </c>
      <c r="F33" s="66">
        <v>16074.699999999999</v>
      </c>
      <c r="G33" s="66">
        <v>18679.449999999997</v>
      </c>
      <c r="H33" s="66">
        <v>20796.599999999999</v>
      </c>
      <c r="I33" s="66">
        <v>23031.05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>
      <c r="A34" s="83" t="s">
        <v>43</v>
      </c>
      <c r="B34" s="83"/>
      <c r="C34" s="36">
        <v>230</v>
      </c>
      <c r="D34" s="66">
        <v>12099.15</v>
      </c>
      <c r="E34" s="66">
        <v>13499.849999999999</v>
      </c>
      <c r="F34" s="66">
        <v>17904.349999999999</v>
      </c>
      <c r="G34" s="66">
        <v>19737.449999999997</v>
      </c>
      <c r="H34" s="66">
        <v>22296.199999999997</v>
      </c>
      <c r="I34" s="66">
        <v>24846.899999999998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>
      <c r="A35" s="35" t="s">
        <v>44</v>
      </c>
      <c r="B35" s="35"/>
      <c r="C35" s="36">
        <v>250</v>
      </c>
      <c r="D35" s="66">
        <v>12762.699999999999</v>
      </c>
      <c r="E35" s="66">
        <v>14150.749999999998</v>
      </c>
      <c r="F35" s="66">
        <v>18055</v>
      </c>
      <c r="G35" s="66">
        <v>20989.8</v>
      </c>
      <c r="H35" s="66">
        <v>23437</v>
      </c>
      <c r="I35" s="66">
        <v>26002.649999999998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>
      <c r="A36" s="35" t="s">
        <v>46</v>
      </c>
      <c r="B36" s="35"/>
      <c r="C36" s="36">
        <v>200</v>
      </c>
      <c r="D36" s="66">
        <v>15915.999999999998</v>
      </c>
      <c r="E36" s="66">
        <v>17668.599999999999</v>
      </c>
      <c r="F36" s="66">
        <v>22920.649999999998</v>
      </c>
      <c r="G36" s="66">
        <v>26418.949999999997</v>
      </c>
      <c r="H36" s="66">
        <v>29931.05</v>
      </c>
      <c r="I36" s="66">
        <v>33436.25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>
      <c r="A37" s="35" t="s">
        <v>49</v>
      </c>
      <c r="B37" s="35"/>
      <c r="C37" s="36">
        <v>220</v>
      </c>
      <c r="D37" s="66">
        <v>8450.1999999999989</v>
      </c>
      <c r="E37" s="66">
        <v>9298.9</v>
      </c>
      <c r="F37" s="66">
        <v>11585.099999999999</v>
      </c>
      <c r="G37" s="66">
        <v>13442.349999999999</v>
      </c>
      <c r="H37" s="66">
        <v>14810.849999999999</v>
      </c>
      <c r="I37" s="66">
        <v>16298.949999999999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>
      <c r="A38" s="35" t="s">
        <v>50</v>
      </c>
      <c r="B38" s="35"/>
      <c r="C38" s="36">
        <v>210</v>
      </c>
      <c r="D38" s="66">
        <v>9658.8499999999985</v>
      </c>
      <c r="E38" s="66">
        <v>10629.449999999999</v>
      </c>
      <c r="F38" s="66">
        <v>14685.499999999998</v>
      </c>
      <c r="G38" s="66">
        <v>15467.499999999998</v>
      </c>
      <c r="H38" s="66">
        <v>17415.599999999999</v>
      </c>
      <c r="I38" s="66">
        <v>19356.8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>
      <c r="A39" s="35" t="s">
        <v>51</v>
      </c>
      <c r="B39" s="35"/>
      <c r="C39" s="36">
        <v>260</v>
      </c>
      <c r="D39" s="66">
        <v>9009.0999999999985</v>
      </c>
      <c r="E39" s="66">
        <v>9929.0999999999985</v>
      </c>
      <c r="F39" s="66">
        <v>12425.749999999998</v>
      </c>
      <c r="G39" s="66">
        <v>14422.15</v>
      </c>
      <c r="H39" s="66">
        <v>15930.949999999999</v>
      </c>
      <c r="I39" s="66">
        <v>17558.199999999997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>
      <c r="A40" s="82" t="s">
        <v>52</v>
      </c>
      <c r="B40" s="82"/>
      <c r="C40" s="36">
        <v>170</v>
      </c>
      <c r="D40" s="66">
        <v>14280.699999999999</v>
      </c>
      <c r="E40" s="66">
        <v>15828.599999999999</v>
      </c>
      <c r="F40" s="66">
        <v>20465.399999999998</v>
      </c>
      <c r="G40" s="66">
        <v>23555.449999999997</v>
      </c>
      <c r="H40" s="66">
        <v>26659.3</v>
      </c>
      <c r="I40" s="66">
        <v>29755.1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>
      <c r="A41" s="35" t="s">
        <v>53</v>
      </c>
      <c r="B41" s="35"/>
      <c r="C41" s="36">
        <v>260</v>
      </c>
      <c r="D41" s="66">
        <v>8687.0999999999985</v>
      </c>
      <c r="E41" s="66">
        <v>9565.6999999999989</v>
      </c>
      <c r="F41" s="66">
        <v>11940.449999999999</v>
      </c>
      <c r="G41" s="66">
        <v>13856.349999999999</v>
      </c>
      <c r="H41" s="66">
        <v>15284.65</v>
      </c>
      <c r="I41" s="66">
        <v>16831.399999999998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>
      <c r="A42" s="35" t="s">
        <v>54</v>
      </c>
      <c r="B42" s="35"/>
      <c r="C42" s="36">
        <v>260</v>
      </c>
      <c r="D42" s="66">
        <v>9504.75</v>
      </c>
      <c r="E42" s="66">
        <v>10485.699999999999</v>
      </c>
      <c r="F42" s="66">
        <v>13167.499999999998</v>
      </c>
      <c r="G42" s="66">
        <v>15288.099999999999</v>
      </c>
      <c r="H42" s="66">
        <v>16921.099999999999</v>
      </c>
      <c r="I42" s="66">
        <v>18671.399999999998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>
      <c r="A43" s="35" t="s">
        <v>55</v>
      </c>
      <c r="B43" s="35"/>
      <c r="C43" s="36">
        <v>260</v>
      </c>
      <c r="D43" s="66">
        <v>9159.75</v>
      </c>
      <c r="E43" s="66">
        <v>10098.15</v>
      </c>
      <c r="F43" s="66">
        <v>12651.15</v>
      </c>
      <c r="G43" s="66">
        <v>14685.499999999998</v>
      </c>
      <c r="H43" s="66">
        <v>16232.249999999998</v>
      </c>
      <c r="I43" s="66">
        <v>17897.449999999997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>
      <c r="A44" s="35" t="s">
        <v>56</v>
      </c>
      <c r="B44" s="35"/>
      <c r="C44" s="36">
        <v>240</v>
      </c>
      <c r="D44" s="66">
        <v>12217.599999999999</v>
      </c>
      <c r="E44" s="66">
        <v>13537.8</v>
      </c>
      <c r="F44" s="66">
        <v>17236.199999999997</v>
      </c>
      <c r="G44" s="66">
        <v>20035.3</v>
      </c>
      <c r="H44" s="66">
        <v>22345.649999999998</v>
      </c>
      <c r="I44" s="66">
        <v>24775.599999999999</v>
      </c>
    </row>
    <row r="45" spans="1:25">
      <c r="D45" s="71"/>
    </row>
    <row r="47" spans="1:25">
      <c r="B47" s="15" t="s">
        <v>117</v>
      </c>
    </row>
  </sheetData>
  <mergeCells count="28">
    <mergeCell ref="A24:B24"/>
    <mergeCell ref="A32:B32"/>
    <mergeCell ref="A34:B34"/>
    <mergeCell ref="A40:B40"/>
    <mergeCell ref="A25:B25"/>
    <mergeCell ref="A26:B26"/>
    <mergeCell ref="A27:B27"/>
    <mergeCell ref="A28:B28"/>
    <mergeCell ref="A30:B30"/>
    <mergeCell ref="A31:B3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D1:G1"/>
    <mergeCell ref="D4:G4"/>
    <mergeCell ref="D6:I6"/>
    <mergeCell ref="A9:B9"/>
    <mergeCell ref="A10:B10"/>
  </mergeCells>
  <pageMargins left="0.7" right="0.7" top="0.75" bottom="0.75" header="0.3" footer="0.3"/>
  <pageSetup paperSize="9" scale="6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opLeftCell="A37" workbookViewId="0">
      <selection activeCell="K17" sqref="K17"/>
    </sheetView>
  </sheetViews>
  <sheetFormatPr defaultColWidth="9.140625" defaultRowHeight="18.75"/>
  <cols>
    <col min="1" max="1" width="9.140625" style="15"/>
    <col min="2" max="2" width="20.7109375" style="15" customWidth="1"/>
    <col min="3" max="3" width="10.42578125" style="15" customWidth="1"/>
    <col min="4" max="4" width="11.42578125" style="15" customWidth="1"/>
    <col min="5" max="5" width="11" style="15" customWidth="1"/>
    <col min="6" max="6" width="11.85546875" style="15" bestFit="1" customWidth="1"/>
    <col min="7" max="8" width="11.28515625" style="15" customWidth="1"/>
    <col min="9" max="9" width="11.7109375" style="15" customWidth="1"/>
    <col min="10" max="16384" width="9.140625" style="15"/>
  </cols>
  <sheetData>
    <row r="1" spans="1:25">
      <c r="A1" s="10"/>
      <c r="B1" s="10"/>
      <c r="C1" s="10"/>
      <c r="D1" s="85" t="s">
        <v>0</v>
      </c>
      <c r="E1" s="85"/>
      <c r="F1" s="85"/>
      <c r="G1" s="85"/>
      <c r="H1" s="10" t="s">
        <v>1</v>
      </c>
      <c r="I1" s="10"/>
      <c r="J1" s="50"/>
    </row>
    <row r="2" spans="1:25">
      <c r="A2" s="10"/>
      <c r="B2" s="1" t="s">
        <v>122</v>
      </c>
      <c r="C2" s="10"/>
      <c r="D2" s="10"/>
      <c r="E2" s="10"/>
      <c r="F2" s="1"/>
      <c r="G2" s="1"/>
      <c r="H2" s="10" t="s">
        <v>2</v>
      </c>
      <c r="I2" s="10"/>
      <c r="J2" s="50"/>
    </row>
    <row r="3" spans="1:25">
      <c r="A3" s="1" t="s">
        <v>59</v>
      </c>
      <c r="B3" s="1"/>
      <c r="C3" s="1"/>
      <c r="D3" s="10"/>
      <c r="E3" s="10"/>
      <c r="F3" s="10"/>
      <c r="G3" s="10"/>
      <c r="H3" s="10" t="s">
        <v>3</v>
      </c>
      <c r="I3" s="10"/>
      <c r="J3" s="50"/>
    </row>
    <row r="4" spans="1:25">
      <c r="A4" s="10"/>
      <c r="B4" s="10"/>
      <c r="C4" s="10"/>
      <c r="D4" s="86" t="s">
        <v>4</v>
      </c>
      <c r="E4" s="86"/>
      <c r="F4" s="86"/>
      <c r="G4" s="86"/>
      <c r="H4" s="10"/>
      <c r="I4" s="10"/>
      <c r="J4" s="50"/>
    </row>
    <row r="5" spans="1:25" ht="19.5">
      <c r="A5" s="34"/>
      <c r="B5" s="34" t="s">
        <v>116</v>
      </c>
      <c r="C5" s="34"/>
      <c r="D5" s="10"/>
      <c r="E5" s="10"/>
      <c r="F5" s="10"/>
      <c r="G5" s="10"/>
      <c r="H5" s="10"/>
      <c r="I5" s="10"/>
      <c r="J5" s="50"/>
    </row>
    <row r="6" spans="1:25">
      <c r="A6" s="12" t="s">
        <v>5</v>
      </c>
      <c r="B6" s="12"/>
      <c r="C6" s="12" t="s">
        <v>6</v>
      </c>
      <c r="D6" s="88" t="s">
        <v>7</v>
      </c>
      <c r="E6" s="88"/>
      <c r="F6" s="88"/>
      <c r="G6" s="88"/>
      <c r="H6" s="88"/>
      <c r="I6" s="88"/>
      <c r="J6" s="50"/>
    </row>
    <row r="7" spans="1:25">
      <c r="A7" s="12" t="s">
        <v>8</v>
      </c>
      <c r="B7" s="12"/>
      <c r="C7" s="12" t="s">
        <v>9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50"/>
    </row>
    <row r="8" spans="1:25">
      <c r="A8" s="12"/>
      <c r="B8" s="12"/>
      <c r="C8" s="12" t="s">
        <v>16</v>
      </c>
      <c r="D8" s="51"/>
      <c r="E8" s="51"/>
      <c r="F8" s="51"/>
      <c r="G8" s="51"/>
      <c r="H8" s="51"/>
      <c r="I8" s="51"/>
      <c r="J8" s="50"/>
    </row>
    <row r="9" spans="1:25">
      <c r="A9" s="82" t="s">
        <v>17</v>
      </c>
      <c r="B9" s="82"/>
      <c r="C9" s="52">
        <v>200</v>
      </c>
      <c r="D9" s="66">
        <v>7365.7499999999991</v>
      </c>
      <c r="E9" s="66">
        <v>8047.7</v>
      </c>
      <c r="F9" s="66">
        <v>9831.3499999999985</v>
      </c>
      <c r="G9" s="66">
        <v>11352.8</v>
      </c>
      <c r="H9" s="66">
        <v>12385.499999999998</v>
      </c>
      <c r="I9" s="66">
        <v>13537.8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82" t="s">
        <v>18</v>
      </c>
      <c r="B10" s="82"/>
      <c r="C10" s="52">
        <v>200</v>
      </c>
      <c r="D10" s="66">
        <v>7502.5999999999995</v>
      </c>
      <c r="E10" s="66">
        <v>8201.7999999999993</v>
      </c>
      <c r="F10" s="66">
        <v>10036.049999999999</v>
      </c>
      <c r="G10" s="66">
        <v>11590.849999999999</v>
      </c>
      <c r="H10" s="66">
        <v>12658.05</v>
      </c>
      <c r="I10" s="66">
        <v>13844.849999999999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>
      <c r="A11" s="82" t="s">
        <v>19</v>
      </c>
      <c r="B11" s="82"/>
      <c r="C11" s="52">
        <v>200</v>
      </c>
      <c r="D11" s="66">
        <v>7739.4999999999991</v>
      </c>
      <c r="E11" s="66">
        <v>8467.4499999999989</v>
      </c>
      <c r="F11" s="66">
        <v>10391.4</v>
      </c>
      <c r="G11" s="66">
        <v>12005.999999999998</v>
      </c>
      <c r="H11" s="66">
        <v>13131.849999999999</v>
      </c>
      <c r="I11" s="66">
        <v>14377.3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>
      <c r="A12" s="82" t="s">
        <v>20</v>
      </c>
      <c r="B12" s="82"/>
      <c r="C12" s="52">
        <v>220</v>
      </c>
      <c r="D12" s="66">
        <v>8213.2999999999993</v>
      </c>
      <c r="E12" s="66">
        <v>9001.0499999999993</v>
      </c>
      <c r="F12" s="66">
        <v>11100.949999999999</v>
      </c>
      <c r="G12" s="66">
        <v>12833.999999999998</v>
      </c>
      <c r="H12" s="66">
        <v>14079.449999999999</v>
      </c>
      <c r="I12" s="66">
        <v>15442.199999999999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>
      <c r="A13" s="82" t="s">
        <v>21</v>
      </c>
      <c r="B13" s="82"/>
      <c r="C13" s="52">
        <v>220</v>
      </c>
      <c r="D13" s="66">
        <v>8355.9</v>
      </c>
      <c r="E13" s="66">
        <v>9162.0499999999993</v>
      </c>
      <c r="F13" s="66">
        <v>11316</v>
      </c>
      <c r="G13" s="66">
        <v>13085.849999999999</v>
      </c>
      <c r="H13" s="66">
        <v>14365.8</v>
      </c>
      <c r="I13" s="66">
        <v>15765.349999999999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>
      <c r="A14" s="82" t="s">
        <v>22</v>
      </c>
      <c r="B14" s="82"/>
      <c r="C14" s="52">
        <v>240</v>
      </c>
      <c r="D14" s="66">
        <v>9045.9</v>
      </c>
      <c r="E14" s="66">
        <v>9533.5</v>
      </c>
      <c r="F14" s="66">
        <v>12285.449999999999</v>
      </c>
      <c r="G14" s="66">
        <v>13663.15</v>
      </c>
      <c r="H14" s="66">
        <v>15027.05</v>
      </c>
      <c r="I14" s="66">
        <v>16508.25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>
      <c r="A15" s="82" t="s">
        <v>23</v>
      </c>
      <c r="B15" s="82"/>
      <c r="C15" s="52">
        <v>230</v>
      </c>
      <c r="D15" s="66">
        <v>8829.6999999999989</v>
      </c>
      <c r="E15" s="66">
        <v>9694.5</v>
      </c>
      <c r="F15" s="66">
        <v>12026.699999999999</v>
      </c>
      <c r="G15" s="66">
        <v>13913.849999999999</v>
      </c>
      <c r="H15" s="66">
        <v>15313.4</v>
      </c>
      <c r="I15" s="66">
        <v>16831.399999999998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>
      <c r="A16" s="82" t="s">
        <v>24</v>
      </c>
      <c r="B16" s="82"/>
      <c r="C16" s="52">
        <v>220</v>
      </c>
      <c r="D16" s="66">
        <v>8704.3499999999985</v>
      </c>
      <c r="E16" s="66">
        <v>9569.15</v>
      </c>
      <c r="F16" s="66">
        <v>11901.349999999999</v>
      </c>
      <c r="G16" s="66">
        <v>13788.499999999998</v>
      </c>
      <c r="H16" s="66">
        <v>15188.05</v>
      </c>
      <c r="I16" s="66">
        <v>16706.05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83" t="s">
        <v>25</v>
      </c>
      <c r="B17" s="83"/>
      <c r="C17" s="52">
        <v>210</v>
      </c>
      <c r="D17" s="66">
        <v>9217.25</v>
      </c>
      <c r="E17" s="66">
        <v>10130.349999999999</v>
      </c>
      <c r="F17" s="66">
        <v>12608.599999999999</v>
      </c>
      <c r="G17" s="66">
        <v>14592.349999999999</v>
      </c>
      <c r="H17" s="66">
        <v>16088.499999999998</v>
      </c>
      <c r="I17" s="66">
        <v>17703.099999999999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>
      <c r="A18" s="83" t="s">
        <v>26</v>
      </c>
      <c r="B18" s="83"/>
      <c r="C18" s="52">
        <v>240</v>
      </c>
      <c r="D18" s="66">
        <v>8995.2999999999993</v>
      </c>
      <c r="E18" s="66">
        <v>9880.7999999999993</v>
      </c>
      <c r="F18" s="66">
        <v>12275.099999999999</v>
      </c>
      <c r="G18" s="66">
        <v>14131.199999999999</v>
      </c>
      <c r="H18" s="66">
        <v>15643.449999999999</v>
      </c>
      <c r="I18" s="66">
        <v>17202.849999999999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>
      <c r="A19" s="84" t="s">
        <v>27</v>
      </c>
      <c r="B19" s="84"/>
      <c r="C19" s="53">
        <v>210</v>
      </c>
      <c r="D19" s="66">
        <v>9389.75</v>
      </c>
      <c r="E19" s="66">
        <v>10324.699999999999</v>
      </c>
      <c r="F19" s="66">
        <v>12866.199999999999</v>
      </c>
      <c r="G19" s="66">
        <v>14893.65</v>
      </c>
      <c r="H19" s="66">
        <v>16433.5</v>
      </c>
      <c r="I19" s="66">
        <v>18090.649999999998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>
      <c r="A20" s="82" t="s">
        <v>28</v>
      </c>
      <c r="B20" s="82"/>
      <c r="C20" s="53">
        <v>220</v>
      </c>
      <c r="D20" s="66">
        <v>10064.799999999999</v>
      </c>
      <c r="E20" s="66">
        <v>11083.699999999999</v>
      </c>
      <c r="F20" s="66">
        <v>13878.199999999999</v>
      </c>
      <c r="G20" s="66">
        <v>16074.699999999999</v>
      </c>
      <c r="H20" s="66">
        <v>17782.449999999997</v>
      </c>
      <c r="I20" s="66">
        <v>19608.649999999998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>
      <c r="A21" s="82" t="s">
        <v>29</v>
      </c>
      <c r="B21" s="82"/>
      <c r="C21" s="52">
        <v>230</v>
      </c>
      <c r="D21" s="66">
        <v>9533.5</v>
      </c>
      <c r="E21" s="66">
        <v>10485.699999999999</v>
      </c>
      <c r="F21" s="66">
        <v>13082.4</v>
      </c>
      <c r="G21" s="66">
        <v>15145.499999999998</v>
      </c>
      <c r="H21" s="66">
        <v>16719.849999999999</v>
      </c>
      <c r="I21" s="66">
        <v>18413.8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>
      <c r="A22" s="84" t="s">
        <v>30</v>
      </c>
      <c r="B22" s="84"/>
      <c r="C22" s="52">
        <v>200</v>
      </c>
      <c r="D22" s="66">
        <v>9461.0499999999993</v>
      </c>
      <c r="E22" s="66">
        <v>10405.199999999999</v>
      </c>
      <c r="F22" s="66">
        <v>12974.3</v>
      </c>
      <c r="G22" s="66">
        <v>15018.999999999998</v>
      </c>
      <c r="H22" s="66">
        <v>16576.099999999999</v>
      </c>
      <c r="I22" s="66">
        <v>18251.649999999998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>
      <c r="A23" s="82" t="s">
        <v>31</v>
      </c>
      <c r="B23" s="82"/>
      <c r="C23" s="52">
        <v>230</v>
      </c>
      <c r="D23" s="66">
        <v>9719.7999999999993</v>
      </c>
      <c r="E23" s="66">
        <v>10696.15</v>
      </c>
      <c r="F23" s="66">
        <v>13361.849999999999</v>
      </c>
      <c r="G23" s="66">
        <v>15470.949999999999</v>
      </c>
      <c r="H23" s="66">
        <v>17093.599999999999</v>
      </c>
      <c r="I23" s="66">
        <v>18833.55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A24" s="82" t="s">
        <v>32</v>
      </c>
      <c r="B24" s="82"/>
      <c r="C24" s="52">
        <v>200</v>
      </c>
      <c r="D24" s="66">
        <v>9949.7999999999993</v>
      </c>
      <c r="E24" s="66">
        <v>10953.75</v>
      </c>
      <c r="F24" s="66">
        <v>13705.699999999999</v>
      </c>
      <c r="G24" s="66">
        <v>15873.449999999999</v>
      </c>
      <c r="H24" s="66">
        <v>17552.449999999997</v>
      </c>
      <c r="I24" s="66">
        <v>19349.899999999998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A25" s="82" t="s">
        <v>33</v>
      </c>
      <c r="B25" s="82"/>
      <c r="C25" s="52">
        <v>240</v>
      </c>
      <c r="D25" s="66">
        <v>10394.849999999999</v>
      </c>
      <c r="E25" s="66">
        <v>11455.15</v>
      </c>
      <c r="F25" s="66">
        <v>14373.849999999999</v>
      </c>
      <c r="G25" s="66">
        <v>16652</v>
      </c>
      <c r="H25" s="66">
        <v>18442.55</v>
      </c>
      <c r="I25" s="66">
        <v>20351.55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A26" s="82" t="s">
        <v>34</v>
      </c>
      <c r="B26" s="82"/>
      <c r="C26" s="53">
        <v>210</v>
      </c>
      <c r="D26" s="66">
        <v>10494.9</v>
      </c>
      <c r="E26" s="66">
        <v>11567.849999999999</v>
      </c>
      <c r="F26" s="66">
        <v>14524.499999999998</v>
      </c>
      <c r="G26" s="66">
        <v>16827.949999999997</v>
      </c>
      <c r="H26" s="66">
        <v>18643.8</v>
      </c>
      <c r="I26" s="66">
        <v>20576.949999999997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82" t="s">
        <v>35</v>
      </c>
      <c r="B27" s="82"/>
      <c r="C27" s="52">
        <v>220</v>
      </c>
      <c r="D27" s="66">
        <v>10939.949999999999</v>
      </c>
      <c r="E27" s="66">
        <v>12068.099999999999</v>
      </c>
      <c r="F27" s="66">
        <v>15191.499999999998</v>
      </c>
      <c r="G27" s="66">
        <v>17606.5</v>
      </c>
      <c r="H27" s="66">
        <v>19532.75</v>
      </c>
      <c r="I27" s="66">
        <v>21578.6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A28" s="38" t="s">
        <v>36</v>
      </c>
      <c r="B28" s="38"/>
      <c r="C28" s="52">
        <v>220</v>
      </c>
      <c r="D28" s="66">
        <v>11040</v>
      </c>
      <c r="E28" s="66">
        <v>12180.8</v>
      </c>
      <c r="F28" s="66">
        <v>15342.15</v>
      </c>
      <c r="G28" s="66">
        <v>17782.449999999997</v>
      </c>
      <c r="H28" s="66">
        <v>19734</v>
      </c>
      <c r="I28" s="66">
        <v>21804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A29" s="82" t="s">
        <v>37</v>
      </c>
      <c r="B29" s="82"/>
      <c r="C29" s="52">
        <v>230</v>
      </c>
      <c r="D29" s="66">
        <v>10753.65</v>
      </c>
      <c r="E29" s="66">
        <v>11858.8</v>
      </c>
      <c r="F29" s="66">
        <v>14912.05</v>
      </c>
      <c r="G29" s="66">
        <v>17279.899999999998</v>
      </c>
      <c r="H29" s="66">
        <v>19160.149999999998</v>
      </c>
      <c r="I29" s="66">
        <v>21158.85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A30" s="82" t="s">
        <v>38</v>
      </c>
      <c r="B30" s="82"/>
      <c r="C30" s="52">
        <v>240</v>
      </c>
      <c r="D30" s="66">
        <v>11642.599999999999</v>
      </c>
      <c r="E30" s="66">
        <v>12859.3</v>
      </c>
      <c r="F30" s="66">
        <v>16246.05</v>
      </c>
      <c r="G30" s="66">
        <v>18837</v>
      </c>
      <c r="H30" s="66">
        <v>20939.199999999997</v>
      </c>
      <c r="I30" s="66">
        <v>23161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>
      <c r="A31" s="82" t="s">
        <v>39</v>
      </c>
      <c r="B31" s="82"/>
      <c r="C31" s="52">
        <v>240</v>
      </c>
      <c r="D31" s="66">
        <v>12030.15</v>
      </c>
      <c r="E31" s="66">
        <v>13295.15</v>
      </c>
      <c r="F31" s="66">
        <v>16827.949999999997</v>
      </c>
      <c r="G31" s="66">
        <v>19515.5</v>
      </c>
      <c r="H31" s="66">
        <v>21714.3</v>
      </c>
      <c r="I31" s="66">
        <v>24032.699999999997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>
      <c r="A32" s="82" t="s">
        <v>40</v>
      </c>
      <c r="B32" s="82"/>
      <c r="C32" s="52">
        <v>120</v>
      </c>
      <c r="D32" s="66">
        <v>11080.25</v>
      </c>
      <c r="E32" s="66">
        <v>12195.749999999998</v>
      </c>
      <c r="F32" s="66">
        <v>15536.499999999998</v>
      </c>
      <c r="G32" s="66">
        <v>17760.599999999999</v>
      </c>
      <c r="H32" s="66">
        <v>19999.649999999998</v>
      </c>
      <c r="I32" s="66">
        <v>22231.8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>
      <c r="A33" s="35" t="s">
        <v>41</v>
      </c>
      <c r="B33" s="35"/>
      <c r="C33" s="53">
        <v>240</v>
      </c>
      <c r="D33" s="66">
        <v>12131.349999999999</v>
      </c>
      <c r="E33" s="66">
        <v>13407.849999999999</v>
      </c>
      <c r="F33" s="66">
        <v>16978.599999999999</v>
      </c>
      <c r="G33" s="66">
        <v>19691.449999999997</v>
      </c>
      <c r="H33" s="66">
        <v>21915.55</v>
      </c>
      <c r="I33" s="66">
        <v>24258.1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>
      <c r="A34" s="35" t="s">
        <v>42</v>
      </c>
      <c r="B34" s="35"/>
      <c r="C34" s="53">
        <v>240</v>
      </c>
      <c r="D34" s="66">
        <v>11843.849999999999</v>
      </c>
      <c r="E34" s="66">
        <v>13085.849999999999</v>
      </c>
      <c r="F34" s="66">
        <v>16870.5</v>
      </c>
      <c r="G34" s="66">
        <v>19188.899999999998</v>
      </c>
      <c r="H34" s="66">
        <v>21341.699999999997</v>
      </c>
      <c r="I34" s="66">
        <v>23612.949999999997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>
      <c r="A35" s="83" t="s">
        <v>43</v>
      </c>
      <c r="B35" s="83"/>
      <c r="C35" s="52">
        <v>230</v>
      </c>
      <c r="D35" s="66">
        <v>12787.999999999998</v>
      </c>
      <c r="E35" s="66">
        <v>14117.4</v>
      </c>
      <c r="F35" s="66">
        <v>18808.25</v>
      </c>
      <c r="G35" s="66">
        <v>20749.449999999997</v>
      </c>
      <c r="H35" s="66">
        <v>23415.149999999998</v>
      </c>
      <c r="I35" s="66">
        <v>26073.949999999997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>
      <c r="A36" s="35" t="s">
        <v>44</v>
      </c>
      <c r="B36" s="35"/>
      <c r="C36" s="52">
        <v>250</v>
      </c>
      <c r="D36" s="66">
        <v>13451.55</v>
      </c>
      <c r="E36" s="66">
        <v>14893.65</v>
      </c>
      <c r="F36" s="66">
        <v>18958.899999999998</v>
      </c>
      <c r="G36" s="66">
        <v>22001.8</v>
      </c>
      <c r="H36" s="66">
        <v>24555.949999999997</v>
      </c>
      <c r="I36" s="66">
        <v>27229.699999999997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>
      <c r="A37" s="35" t="s">
        <v>45</v>
      </c>
      <c r="B37" s="35"/>
      <c r="C37" s="52">
        <v>250</v>
      </c>
      <c r="D37" s="66">
        <v>12231.4</v>
      </c>
      <c r="E37" s="66">
        <v>13521.699999999999</v>
      </c>
      <c r="F37" s="66">
        <v>17129.25</v>
      </c>
      <c r="G37" s="66">
        <v>19866.25</v>
      </c>
      <c r="H37" s="66">
        <v>22116.799999999999</v>
      </c>
      <c r="I37" s="66">
        <v>24484.649999999998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>
      <c r="A38" s="35" t="s">
        <v>46</v>
      </c>
      <c r="B38" s="35"/>
      <c r="C38" s="52">
        <v>200</v>
      </c>
      <c r="D38" s="66">
        <v>16604.849999999999</v>
      </c>
      <c r="E38" s="66">
        <v>18411.5</v>
      </c>
      <c r="F38" s="66">
        <v>23824.55</v>
      </c>
      <c r="G38" s="66">
        <v>27429.8</v>
      </c>
      <c r="H38" s="66">
        <v>31049.999999999996</v>
      </c>
      <c r="I38" s="66">
        <v>34663.299999999996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>
      <c r="A39" s="35" t="s">
        <v>47</v>
      </c>
      <c r="B39" s="35"/>
      <c r="C39" s="52">
        <v>230</v>
      </c>
      <c r="D39" s="66">
        <v>17897.449999999997</v>
      </c>
      <c r="E39" s="66">
        <v>19865.099999999999</v>
      </c>
      <c r="F39" s="66">
        <v>26084.3</v>
      </c>
      <c r="G39" s="66">
        <v>29690.699999999997</v>
      </c>
      <c r="H39" s="66">
        <v>33634.049999999996</v>
      </c>
      <c r="I39" s="66">
        <v>37570.5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>
      <c r="A40" s="35" t="s">
        <v>48</v>
      </c>
      <c r="B40" s="35"/>
      <c r="C40" s="52">
        <v>230</v>
      </c>
      <c r="D40" s="66">
        <v>19116.449999999997</v>
      </c>
      <c r="E40" s="66">
        <v>21237.05</v>
      </c>
      <c r="F40" s="66">
        <v>27591.949999999997</v>
      </c>
      <c r="G40" s="66">
        <v>31825.1</v>
      </c>
      <c r="H40" s="66">
        <v>36073.199999999997</v>
      </c>
      <c r="I40" s="66">
        <v>40314.399999999994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>
      <c r="A41" s="35" t="s">
        <v>49</v>
      </c>
      <c r="B41" s="35"/>
      <c r="C41" s="52">
        <v>220</v>
      </c>
      <c r="D41" s="66">
        <v>9139.0499999999993</v>
      </c>
      <c r="E41" s="66">
        <v>10041.799999999999</v>
      </c>
      <c r="F41" s="66">
        <v>12490.15</v>
      </c>
      <c r="G41" s="66">
        <v>14454.349999999999</v>
      </c>
      <c r="H41" s="66">
        <v>15930.949999999999</v>
      </c>
      <c r="I41" s="66">
        <v>17526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>
      <c r="A42" s="35" t="s">
        <v>50</v>
      </c>
      <c r="B42" s="35"/>
      <c r="C42" s="52">
        <v>210</v>
      </c>
      <c r="D42" s="66">
        <v>10347.699999999999</v>
      </c>
      <c r="E42" s="66">
        <v>11372.349999999999</v>
      </c>
      <c r="F42" s="66">
        <v>15589.4</v>
      </c>
      <c r="G42" s="66">
        <v>16479.5</v>
      </c>
      <c r="H42" s="66">
        <v>18535.699999999997</v>
      </c>
      <c r="I42" s="66">
        <v>20583.849999999999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>
      <c r="A43" s="35" t="s">
        <v>51</v>
      </c>
      <c r="B43" s="35"/>
      <c r="C43" s="52">
        <v>260</v>
      </c>
      <c r="D43" s="66">
        <v>9697.9499999999989</v>
      </c>
      <c r="E43" s="66">
        <v>10672</v>
      </c>
      <c r="F43" s="66">
        <v>14056.449999999999</v>
      </c>
      <c r="G43" s="66">
        <v>15434.15</v>
      </c>
      <c r="H43" s="66">
        <v>17049.899999999998</v>
      </c>
      <c r="I43" s="66">
        <v>18785.25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>
      <c r="A44" s="82" t="s">
        <v>52</v>
      </c>
      <c r="B44" s="82"/>
      <c r="C44" s="52">
        <v>170</v>
      </c>
      <c r="D44" s="66">
        <v>14969.55</v>
      </c>
      <c r="E44" s="66">
        <v>16571.5</v>
      </c>
      <c r="F44" s="66">
        <v>21370.449999999997</v>
      </c>
      <c r="G44" s="66">
        <v>24567.449999999997</v>
      </c>
      <c r="H44" s="66">
        <v>27778.249999999996</v>
      </c>
      <c r="I44" s="66">
        <v>30982.149999999998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>
      <c r="A45" s="35" t="s">
        <v>53</v>
      </c>
      <c r="B45" s="35"/>
      <c r="C45" s="52">
        <v>260</v>
      </c>
      <c r="D45" s="66">
        <v>9411.5999999999985</v>
      </c>
      <c r="E45" s="66">
        <v>10308.599999999999</v>
      </c>
      <c r="F45" s="66">
        <v>12845.499999999998</v>
      </c>
      <c r="G45" s="66">
        <v>14868.349999999999</v>
      </c>
      <c r="H45" s="66">
        <v>16404.75</v>
      </c>
      <c r="I45" s="66">
        <v>18058.449999999997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35" t="s">
        <v>54</v>
      </c>
      <c r="B46" s="35"/>
      <c r="C46" s="52">
        <v>260</v>
      </c>
      <c r="D46" s="66">
        <v>10193.599999999999</v>
      </c>
      <c r="E46" s="66">
        <v>11228.599999999999</v>
      </c>
      <c r="F46" s="66">
        <v>14072.55</v>
      </c>
      <c r="G46" s="66">
        <v>16300.099999999999</v>
      </c>
      <c r="H46" s="66">
        <v>18040.05</v>
      </c>
      <c r="I46" s="66">
        <v>19899.599999999999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>
      <c r="A47" s="35" t="s">
        <v>55</v>
      </c>
      <c r="B47" s="35"/>
      <c r="C47" s="52">
        <v>260</v>
      </c>
      <c r="D47" s="66">
        <v>9848.5999999999985</v>
      </c>
      <c r="E47" s="66">
        <v>10841.05</v>
      </c>
      <c r="F47" s="66">
        <v>13555.05</v>
      </c>
      <c r="G47" s="66">
        <v>15697.499999999998</v>
      </c>
      <c r="H47" s="66">
        <v>17351.199999999997</v>
      </c>
      <c r="I47" s="66">
        <v>19124.5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>
      <c r="A48" s="35" t="s">
        <v>56</v>
      </c>
      <c r="B48" s="35"/>
      <c r="C48" s="52">
        <v>240</v>
      </c>
      <c r="D48" s="66">
        <v>12906.449999999999</v>
      </c>
      <c r="E48" s="66">
        <v>14280.699999999999</v>
      </c>
      <c r="F48" s="66">
        <v>18141.25</v>
      </c>
      <c r="G48" s="66">
        <v>21047.3</v>
      </c>
      <c r="H48" s="66">
        <v>23465.75</v>
      </c>
      <c r="I48" s="66">
        <v>26002.649999999998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3:4">
      <c r="D49" s="71"/>
    </row>
    <row r="53" spans="3:4">
      <c r="C53" s="15" t="s">
        <v>117</v>
      </c>
    </row>
  </sheetData>
  <mergeCells count="28">
    <mergeCell ref="A32:B32"/>
    <mergeCell ref="A35:B35"/>
    <mergeCell ref="A44:B44"/>
    <mergeCell ref="A24:B24"/>
    <mergeCell ref="A25:B25"/>
    <mergeCell ref="A26:B26"/>
    <mergeCell ref="A27:B27"/>
    <mergeCell ref="A29:B29"/>
    <mergeCell ref="A30:B30"/>
    <mergeCell ref="A31:B3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D1:G1"/>
    <mergeCell ref="D4:G4"/>
    <mergeCell ref="D6:I6"/>
    <mergeCell ref="A9:B9"/>
    <mergeCell ref="A10:B10"/>
  </mergeCells>
  <pageMargins left="0.7" right="0.7" top="0.75" bottom="0.75" header="0.3" footer="0.3"/>
  <pageSetup paperSize="9" scale="6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opLeftCell="A19" workbookViewId="0">
      <selection activeCell="M22" sqref="M22"/>
    </sheetView>
  </sheetViews>
  <sheetFormatPr defaultColWidth="12.42578125" defaultRowHeight="18.75"/>
  <cols>
    <col min="1" max="1" width="12.42578125" style="23"/>
    <col min="2" max="2" width="15.140625" style="23" customWidth="1"/>
    <col min="3" max="3" width="8" style="23" customWidth="1"/>
    <col min="4" max="16384" width="12.42578125" style="23"/>
  </cols>
  <sheetData>
    <row r="1" spans="1:25">
      <c r="A1" s="17"/>
      <c r="B1" s="17"/>
      <c r="C1" s="17"/>
      <c r="D1" s="92" t="s">
        <v>0</v>
      </c>
      <c r="E1" s="92"/>
      <c r="F1" s="92"/>
      <c r="G1" s="92"/>
      <c r="H1" s="17" t="s">
        <v>1</v>
      </c>
      <c r="I1" s="17"/>
    </row>
    <row r="2" spans="1:25">
      <c r="A2" s="17"/>
      <c r="B2" s="18" t="s">
        <v>123</v>
      </c>
      <c r="C2" s="17"/>
      <c r="D2" s="17"/>
      <c r="E2" s="17"/>
      <c r="F2" s="18"/>
      <c r="G2" s="18"/>
      <c r="H2" s="17" t="s">
        <v>2</v>
      </c>
      <c r="I2" s="17"/>
    </row>
    <row r="3" spans="1:25">
      <c r="A3" s="18" t="s">
        <v>108</v>
      </c>
      <c r="B3" s="18"/>
      <c r="C3" s="18"/>
      <c r="D3" s="17"/>
      <c r="E3" s="17"/>
      <c r="F3" s="17"/>
      <c r="G3" s="17"/>
      <c r="H3" s="17" t="s">
        <v>3</v>
      </c>
      <c r="I3" s="17"/>
    </row>
    <row r="4" spans="1:25">
      <c r="A4" s="17"/>
      <c r="B4" s="17"/>
      <c r="C4" s="17"/>
      <c r="D4" s="93" t="s">
        <v>4</v>
      </c>
      <c r="E4" s="93"/>
      <c r="F4" s="93"/>
      <c r="G4" s="93"/>
      <c r="H4" s="17"/>
      <c r="I4" s="17"/>
    </row>
    <row r="5" spans="1:25" ht="19.5">
      <c r="A5" s="24"/>
      <c r="B5" s="24" t="s">
        <v>116</v>
      </c>
      <c r="C5" s="24"/>
      <c r="D5" s="17"/>
      <c r="E5" s="17"/>
      <c r="F5" s="17"/>
      <c r="G5" s="17"/>
      <c r="H5" s="17"/>
      <c r="I5" s="17"/>
    </row>
    <row r="6" spans="1:25">
      <c r="A6" s="20" t="s">
        <v>5</v>
      </c>
      <c r="B6" s="20"/>
      <c r="C6" s="20" t="s">
        <v>6</v>
      </c>
      <c r="D6" s="87" t="s">
        <v>7</v>
      </c>
      <c r="E6" s="87"/>
      <c r="F6" s="87"/>
      <c r="G6" s="87"/>
      <c r="H6" s="87"/>
      <c r="I6" s="94"/>
    </row>
    <row r="7" spans="1:25">
      <c r="A7" s="20" t="s">
        <v>8</v>
      </c>
      <c r="B7" s="20"/>
      <c r="C7" s="20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</row>
    <row r="8" spans="1:25">
      <c r="A8" s="20"/>
      <c r="B8" s="20"/>
      <c r="C8" s="20" t="s">
        <v>16</v>
      </c>
      <c r="D8" s="22"/>
      <c r="E8" s="22"/>
      <c r="F8" s="22"/>
      <c r="G8" s="22"/>
      <c r="H8" s="22"/>
      <c r="I8" s="22"/>
    </row>
    <row r="9" spans="1:25">
      <c r="A9" s="91" t="s">
        <v>17</v>
      </c>
      <c r="B9" s="91"/>
      <c r="C9" s="26">
        <v>200</v>
      </c>
      <c r="D9" s="4">
        <v>7969.4999999999991</v>
      </c>
      <c r="E9" s="4">
        <v>8672.15</v>
      </c>
      <c r="F9" s="4">
        <v>10520.199999999999</v>
      </c>
      <c r="G9" s="4">
        <v>12084.199999999999</v>
      </c>
      <c r="H9" s="4">
        <v>13160.599999999999</v>
      </c>
      <c r="I9" s="4">
        <v>14355.449999999999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>
      <c r="A10" s="91" t="s">
        <v>18</v>
      </c>
      <c r="B10" s="91"/>
      <c r="C10" s="26">
        <v>200</v>
      </c>
      <c r="D10" s="4">
        <v>8105.2</v>
      </c>
      <c r="E10" s="4">
        <v>8825.0999999999985</v>
      </c>
      <c r="F10" s="4">
        <v>10724.9</v>
      </c>
      <c r="G10" s="4">
        <v>12323.4</v>
      </c>
      <c r="H10" s="4">
        <v>13433.15</v>
      </c>
      <c r="I10" s="4">
        <v>14662.499999999998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>
      <c r="A11" s="91" t="s">
        <v>19</v>
      </c>
      <c r="B11" s="91"/>
      <c r="C11" s="26">
        <v>200</v>
      </c>
      <c r="D11" s="4">
        <v>8342.0999999999985</v>
      </c>
      <c r="E11" s="4">
        <v>9091.9</v>
      </c>
      <c r="F11" s="4">
        <v>11080.25</v>
      </c>
      <c r="G11" s="4">
        <v>12737.4</v>
      </c>
      <c r="H11" s="4">
        <v>13906.949999999999</v>
      </c>
      <c r="I11" s="4">
        <v>15194.949999999999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A12" s="91" t="s">
        <v>20</v>
      </c>
      <c r="B12" s="91"/>
      <c r="C12" s="26">
        <v>220</v>
      </c>
      <c r="D12" s="4">
        <v>7825.7499999999991</v>
      </c>
      <c r="E12" s="4">
        <v>8569.7999999999993</v>
      </c>
      <c r="F12" s="4">
        <v>10542.05</v>
      </c>
      <c r="G12" s="4">
        <v>12188.849999999999</v>
      </c>
      <c r="H12" s="4">
        <v>13346.9</v>
      </c>
      <c r="I12" s="4">
        <v>14624.55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A13" s="91" t="s">
        <v>21</v>
      </c>
      <c r="B13" s="91"/>
      <c r="C13" s="26">
        <v>220</v>
      </c>
      <c r="D13" s="4">
        <v>8959.65</v>
      </c>
      <c r="E13" s="4">
        <v>9786.5</v>
      </c>
      <c r="F13" s="4">
        <v>12005.999999999998</v>
      </c>
      <c r="G13" s="4">
        <v>13817.249999999998</v>
      </c>
      <c r="H13" s="4">
        <v>15140.9</v>
      </c>
      <c r="I13" s="4">
        <v>16584.149999999998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A14" s="91" t="s">
        <v>22</v>
      </c>
      <c r="B14" s="91"/>
      <c r="C14" s="26">
        <v>240</v>
      </c>
      <c r="D14" s="4">
        <v>9289.6999999999989</v>
      </c>
      <c r="E14" s="4">
        <v>10157.949999999999</v>
      </c>
      <c r="F14" s="4">
        <v>12974.3</v>
      </c>
      <c r="G14" s="4">
        <v>14394.55</v>
      </c>
      <c r="H14" s="4">
        <v>15800.999999999998</v>
      </c>
      <c r="I14" s="4">
        <v>17325.899999999998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A15" s="91" t="s">
        <v>23</v>
      </c>
      <c r="B15" s="91"/>
      <c r="C15" s="26">
        <v>230</v>
      </c>
      <c r="D15" s="4">
        <v>9432.2999999999993</v>
      </c>
      <c r="E15" s="4">
        <v>10318.949999999999</v>
      </c>
      <c r="F15" s="4">
        <v>12715.55</v>
      </c>
      <c r="G15" s="4">
        <v>14646.4</v>
      </c>
      <c r="H15" s="4">
        <v>16088.499999999998</v>
      </c>
      <c r="I15" s="4">
        <v>17649.05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A16" s="91" t="s">
        <v>24</v>
      </c>
      <c r="B16" s="91"/>
      <c r="C16" s="26">
        <v>220</v>
      </c>
      <c r="D16" s="4">
        <v>9306.9499999999989</v>
      </c>
      <c r="E16" s="4">
        <v>10193.599999999999</v>
      </c>
      <c r="F16" s="4">
        <v>12590.199999999999</v>
      </c>
      <c r="G16" s="4">
        <v>14521.05</v>
      </c>
      <c r="H16" s="4">
        <v>15963.15</v>
      </c>
      <c r="I16" s="4">
        <v>17523.699999999997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>
      <c r="A17" s="95" t="s">
        <v>25</v>
      </c>
      <c r="B17" s="95"/>
      <c r="C17" s="26">
        <v>210</v>
      </c>
      <c r="D17" s="4">
        <v>9819.8499999999985</v>
      </c>
      <c r="E17" s="4">
        <v>10754.8</v>
      </c>
      <c r="F17" s="4">
        <v>13297.449999999999</v>
      </c>
      <c r="G17" s="4">
        <v>15324.9</v>
      </c>
      <c r="H17" s="4">
        <v>16863.599999999999</v>
      </c>
      <c r="I17" s="4">
        <v>18520.75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>
      <c r="A18" s="95" t="s">
        <v>26</v>
      </c>
      <c r="B18" s="95"/>
      <c r="C18" s="26">
        <v>240</v>
      </c>
      <c r="D18" s="4">
        <v>9597.9</v>
      </c>
      <c r="E18" s="4">
        <v>10505.25</v>
      </c>
      <c r="F18" s="4">
        <v>12963.949999999999</v>
      </c>
      <c r="G18" s="4">
        <v>14935.05</v>
      </c>
      <c r="H18" s="4">
        <v>16418.55</v>
      </c>
      <c r="I18" s="4">
        <v>18020.5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>
      <c r="A19" s="96" t="s">
        <v>27</v>
      </c>
      <c r="B19" s="96"/>
      <c r="C19" s="30">
        <v>210</v>
      </c>
      <c r="D19" s="4">
        <v>9992.3499999999985</v>
      </c>
      <c r="E19" s="4">
        <v>10949.15</v>
      </c>
      <c r="F19" s="4">
        <v>13555.05</v>
      </c>
      <c r="G19" s="4">
        <v>15626.199999999999</v>
      </c>
      <c r="H19" s="4">
        <v>17208.599999999999</v>
      </c>
      <c r="I19" s="4">
        <v>18908.3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>
      <c r="A20" s="91" t="s">
        <v>28</v>
      </c>
      <c r="B20" s="91"/>
      <c r="C20" s="30">
        <v>220</v>
      </c>
      <c r="D20" s="4">
        <v>10667.4</v>
      </c>
      <c r="E20" s="4">
        <v>11708.15</v>
      </c>
      <c r="F20" s="4">
        <v>14567.05</v>
      </c>
      <c r="G20" s="4">
        <v>16806.099999999999</v>
      </c>
      <c r="H20" s="4">
        <v>18557.55</v>
      </c>
      <c r="I20" s="4">
        <v>20426.3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>
      <c r="A21" s="91" t="s">
        <v>29</v>
      </c>
      <c r="B21" s="91"/>
      <c r="C21" s="26">
        <v>230</v>
      </c>
      <c r="D21" s="4">
        <v>9533.5</v>
      </c>
      <c r="E21" s="4">
        <v>10485.699999999999</v>
      </c>
      <c r="F21" s="4">
        <v>13771.249999999998</v>
      </c>
      <c r="G21" s="4">
        <v>15145.499999999998</v>
      </c>
      <c r="H21" s="4">
        <v>16719.849999999999</v>
      </c>
      <c r="I21" s="4">
        <v>18413.8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>
      <c r="A22" s="96" t="s">
        <v>30</v>
      </c>
      <c r="B22" s="96"/>
      <c r="C22" s="26">
        <v>200</v>
      </c>
      <c r="D22" s="4">
        <v>10064.799999999999</v>
      </c>
      <c r="E22" s="4">
        <v>11029.65</v>
      </c>
      <c r="F22" s="4">
        <v>13663.15</v>
      </c>
      <c r="G22" s="4">
        <v>15751.55</v>
      </c>
      <c r="H22" s="4">
        <v>17351.199999999997</v>
      </c>
      <c r="I22" s="4">
        <v>19070.449999999997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>
      <c r="A23" s="91" t="s">
        <v>31</v>
      </c>
      <c r="B23" s="91"/>
      <c r="C23" s="26">
        <v>230</v>
      </c>
      <c r="D23" s="4">
        <v>10322.4</v>
      </c>
      <c r="E23" s="4">
        <v>11320.599999999999</v>
      </c>
      <c r="F23" s="4">
        <v>14050.699999999999</v>
      </c>
      <c r="G23" s="4">
        <v>16203.499999999998</v>
      </c>
      <c r="H23" s="4">
        <v>17868.699999999997</v>
      </c>
      <c r="I23" s="4">
        <v>19651.199999999997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>
      <c r="A24" s="91" t="s">
        <v>32</v>
      </c>
      <c r="B24" s="91"/>
      <c r="C24" s="26">
        <v>200</v>
      </c>
      <c r="D24" s="4">
        <v>10552.4</v>
      </c>
      <c r="E24" s="4">
        <v>11578.199999999999</v>
      </c>
      <c r="F24" s="4">
        <v>14394.55</v>
      </c>
      <c r="G24" s="4">
        <v>16604.849999999999</v>
      </c>
      <c r="H24" s="4">
        <v>18327.55</v>
      </c>
      <c r="I24" s="4">
        <v>20168.699999999997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>
      <c r="A25" s="91" t="s">
        <v>33</v>
      </c>
      <c r="B25" s="91"/>
      <c r="C25" s="26">
        <v>240</v>
      </c>
      <c r="D25" s="4">
        <v>10997.449999999999</v>
      </c>
      <c r="E25" s="4">
        <v>12078.449999999999</v>
      </c>
      <c r="F25" s="4">
        <v>15062.699999999999</v>
      </c>
      <c r="G25" s="4">
        <v>17383.399999999998</v>
      </c>
      <c r="H25" s="4">
        <v>19217.649999999998</v>
      </c>
      <c r="I25" s="4">
        <v>21169.199999999997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>
      <c r="A26" s="91" t="s">
        <v>34</v>
      </c>
      <c r="B26" s="91"/>
      <c r="C26" s="30">
        <v>210</v>
      </c>
      <c r="D26" s="4">
        <v>11097.5</v>
      </c>
      <c r="E26" s="4">
        <v>12192.3</v>
      </c>
      <c r="F26" s="4">
        <v>15213.349999999999</v>
      </c>
      <c r="G26" s="4">
        <v>17559.349999999999</v>
      </c>
      <c r="H26" s="4">
        <v>19417.75</v>
      </c>
      <c r="I26" s="4">
        <v>21395.75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>
      <c r="A27" s="91" t="s">
        <v>35</v>
      </c>
      <c r="B27" s="91"/>
      <c r="C27" s="26">
        <v>220</v>
      </c>
      <c r="D27" s="4">
        <v>11542.55</v>
      </c>
      <c r="E27" s="4">
        <v>12692.55</v>
      </c>
      <c r="F27" s="4">
        <v>15880.349999999999</v>
      </c>
      <c r="G27" s="4">
        <v>18337.899999999998</v>
      </c>
      <c r="H27" s="4">
        <v>20307.849999999999</v>
      </c>
      <c r="I27" s="4">
        <v>22396.25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>
      <c r="A28" s="29" t="s">
        <v>36</v>
      </c>
      <c r="B28" s="29"/>
      <c r="C28" s="26">
        <v>220</v>
      </c>
      <c r="D28" s="4">
        <v>11642.599999999999</v>
      </c>
      <c r="E28" s="4">
        <v>12805.249999999998</v>
      </c>
      <c r="F28" s="4">
        <v>16030.999999999998</v>
      </c>
      <c r="G28" s="4">
        <v>18513.849999999999</v>
      </c>
      <c r="H28" s="4">
        <v>20509.099999999999</v>
      </c>
      <c r="I28" s="4">
        <v>22622.799999999999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>
      <c r="A29" s="91" t="s">
        <v>37</v>
      </c>
      <c r="B29" s="91"/>
      <c r="C29" s="26">
        <v>230</v>
      </c>
      <c r="D29" s="4">
        <v>11356.25</v>
      </c>
      <c r="E29" s="4">
        <v>12482.099999999999</v>
      </c>
      <c r="F29" s="4">
        <v>15924.05</v>
      </c>
      <c r="G29" s="4">
        <v>18011.3</v>
      </c>
      <c r="H29" s="4">
        <v>19935.25</v>
      </c>
      <c r="I29" s="4">
        <v>21976.5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>
      <c r="A30" s="91" t="s">
        <v>38</v>
      </c>
      <c r="B30" s="91"/>
      <c r="C30" s="26">
        <v>240</v>
      </c>
      <c r="D30" s="4">
        <v>12246.349999999999</v>
      </c>
      <c r="E30" s="4">
        <v>13483.749999999998</v>
      </c>
      <c r="F30" s="4">
        <v>16934.899999999998</v>
      </c>
      <c r="G30" s="4">
        <v>19568.399999999998</v>
      </c>
      <c r="H30" s="4">
        <v>21714.3</v>
      </c>
      <c r="I30" s="4">
        <v>23978.649999999998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>
      <c r="A31" s="91" t="s">
        <v>39</v>
      </c>
      <c r="B31" s="91"/>
      <c r="C31" s="26">
        <v>240</v>
      </c>
      <c r="D31" s="4">
        <v>12633.9</v>
      </c>
      <c r="E31" s="4">
        <v>13919.599999999999</v>
      </c>
      <c r="F31" s="4">
        <v>17516.8</v>
      </c>
      <c r="G31" s="4">
        <v>20246.899999999998</v>
      </c>
      <c r="H31" s="4">
        <v>22489.399999999998</v>
      </c>
      <c r="I31" s="4">
        <v>24850.35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>
      <c r="A32" s="91" t="s">
        <v>40</v>
      </c>
      <c r="B32" s="91"/>
      <c r="C32" s="26">
        <v>120</v>
      </c>
      <c r="D32" s="4">
        <v>11682.849999999999</v>
      </c>
      <c r="E32" s="4">
        <v>12820.199999999999</v>
      </c>
      <c r="F32" s="4">
        <v>16225.349999999999</v>
      </c>
      <c r="G32" s="4">
        <v>18492</v>
      </c>
      <c r="H32" s="4">
        <v>20774.75</v>
      </c>
      <c r="I32" s="4">
        <v>23049.449999999997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>
      <c r="A33" s="25" t="s">
        <v>41</v>
      </c>
      <c r="B33" s="25"/>
      <c r="C33" s="30">
        <v>240</v>
      </c>
      <c r="D33" s="4">
        <v>12733.949999999999</v>
      </c>
      <c r="E33" s="4">
        <v>14032.3</v>
      </c>
      <c r="F33" s="4">
        <v>17667.449999999997</v>
      </c>
      <c r="G33" s="4">
        <v>20422.849999999999</v>
      </c>
      <c r="H33" s="4">
        <v>22690.649999999998</v>
      </c>
      <c r="I33" s="4">
        <v>25076.899999999998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>
      <c r="A34" s="25" t="s">
        <v>42</v>
      </c>
      <c r="B34" s="25"/>
      <c r="C34" s="30">
        <v>240</v>
      </c>
      <c r="D34" s="4">
        <v>12446.449999999999</v>
      </c>
      <c r="E34" s="4">
        <v>13710.3</v>
      </c>
      <c r="F34" s="4">
        <v>17236.199999999997</v>
      </c>
      <c r="G34" s="4">
        <v>19920.3</v>
      </c>
      <c r="H34" s="4">
        <v>22116.799999999999</v>
      </c>
      <c r="I34" s="4">
        <v>24430.6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>
      <c r="A35" s="95" t="s">
        <v>43</v>
      </c>
      <c r="B35" s="95"/>
      <c r="C35" s="26">
        <v>230</v>
      </c>
      <c r="D35" s="4">
        <v>13390.599999999999</v>
      </c>
      <c r="E35" s="4">
        <v>14741.849999999999</v>
      </c>
      <c r="F35" s="4">
        <v>19497.099999999999</v>
      </c>
      <c r="G35" s="4">
        <v>21480.85</v>
      </c>
      <c r="H35" s="4">
        <v>24190.249999999996</v>
      </c>
      <c r="I35" s="4">
        <v>26891.599999999999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>
      <c r="A36" s="25" t="s">
        <v>44</v>
      </c>
      <c r="B36" s="25"/>
      <c r="C36" s="26">
        <v>250</v>
      </c>
      <c r="D36" s="4">
        <v>14054.15</v>
      </c>
      <c r="E36" s="4">
        <v>15518.099999999999</v>
      </c>
      <c r="F36" s="4">
        <v>19647.75</v>
      </c>
      <c r="G36" s="4">
        <v>22733.199999999997</v>
      </c>
      <c r="H36" s="4">
        <v>25331.05</v>
      </c>
      <c r="I36" s="4">
        <v>28047.35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>
      <c r="A37" s="25" t="s">
        <v>45</v>
      </c>
      <c r="B37" s="25"/>
      <c r="C37" s="26">
        <v>250</v>
      </c>
      <c r="D37" s="4">
        <v>12833.999999999998</v>
      </c>
      <c r="E37" s="4">
        <v>14146.15</v>
      </c>
      <c r="F37" s="4">
        <v>17818.099999999999</v>
      </c>
      <c r="G37" s="4">
        <v>20598.8</v>
      </c>
      <c r="H37" s="4">
        <v>22891.899999999998</v>
      </c>
      <c r="I37" s="4">
        <v>25302.3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>
      <c r="A38" s="25" t="s">
        <v>46</v>
      </c>
      <c r="B38" s="25"/>
      <c r="C38" s="26">
        <v>200</v>
      </c>
      <c r="D38" s="4">
        <v>17208.599999999999</v>
      </c>
      <c r="E38" s="4">
        <v>19035.949999999997</v>
      </c>
      <c r="F38" s="4">
        <v>24513.399999999998</v>
      </c>
      <c r="G38" s="4">
        <v>28162.35</v>
      </c>
      <c r="H38" s="4">
        <v>31825.1</v>
      </c>
      <c r="I38" s="4">
        <v>35482.1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>
      <c r="A39" s="25" t="s">
        <v>47</v>
      </c>
      <c r="B39" s="25"/>
      <c r="C39" s="26">
        <v>230</v>
      </c>
      <c r="D39" s="4">
        <v>18500.05</v>
      </c>
      <c r="E39" s="4">
        <v>20489.55</v>
      </c>
      <c r="F39" s="4">
        <v>26449.999999999996</v>
      </c>
      <c r="G39" s="4">
        <v>30422.1</v>
      </c>
      <c r="H39" s="4">
        <v>34409.149999999994</v>
      </c>
      <c r="I39" s="4">
        <v>38388.149999999994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>
      <c r="A40" s="25" t="s">
        <v>48</v>
      </c>
      <c r="B40" s="25"/>
      <c r="C40" s="26">
        <v>230</v>
      </c>
      <c r="D40" s="4">
        <v>19720.199999999997</v>
      </c>
      <c r="E40" s="4">
        <v>21861.5</v>
      </c>
      <c r="F40" s="4">
        <v>28280.799999999999</v>
      </c>
      <c r="G40" s="4">
        <v>32557.649999999998</v>
      </c>
      <c r="H40" s="4">
        <v>36848.299999999996</v>
      </c>
      <c r="I40" s="4">
        <v>41133.199999999997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>
      <c r="A41" s="25" t="s">
        <v>49</v>
      </c>
      <c r="B41" s="25"/>
      <c r="C41" s="26">
        <v>220</v>
      </c>
      <c r="D41" s="4">
        <v>9741.65</v>
      </c>
      <c r="E41" s="4">
        <v>10666.25</v>
      </c>
      <c r="F41" s="4">
        <v>13178.999999999998</v>
      </c>
      <c r="G41" s="4">
        <v>15185.749999999998</v>
      </c>
      <c r="H41" s="4">
        <v>16706.05</v>
      </c>
      <c r="I41" s="4">
        <v>18343.649999999998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>
      <c r="A42" s="25" t="s">
        <v>50</v>
      </c>
      <c r="B42" s="25"/>
      <c r="C42" s="26">
        <v>210</v>
      </c>
      <c r="D42" s="4">
        <v>10950.3</v>
      </c>
      <c r="E42" s="4">
        <v>11996.8</v>
      </c>
      <c r="F42" s="4">
        <v>16278.249999999998</v>
      </c>
      <c r="G42" s="4">
        <v>17212.05</v>
      </c>
      <c r="H42" s="4">
        <v>19310.8</v>
      </c>
      <c r="I42" s="4">
        <v>21402.649999999998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>
      <c r="A43" s="25" t="s">
        <v>51</v>
      </c>
      <c r="B43" s="25"/>
      <c r="C43" s="26">
        <v>260</v>
      </c>
      <c r="D43" s="4">
        <v>10301.699999999999</v>
      </c>
      <c r="E43" s="4">
        <v>11296.449999999999</v>
      </c>
      <c r="F43" s="4">
        <v>14745.3</v>
      </c>
      <c r="G43" s="4">
        <v>16165.55</v>
      </c>
      <c r="H43" s="4">
        <v>17825</v>
      </c>
      <c r="I43" s="4">
        <v>19602.899999999998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>
      <c r="A44" s="91" t="s">
        <v>52</v>
      </c>
      <c r="B44" s="91"/>
      <c r="C44" s="26">
        <v>170</v>
      </c>
      <c r="D44" s="4">
        <v>15572.15</v>
      </c>
      <c r="E44" s="4">
        <v>17195.949999999997</v>
      </c>
      <c r="F44" s="4">
        <v>22059.3</v>
      </c>
      <c r="G44" s="4">
        <v>25298.85</v>
      </c>
      <c r="H44" s="4">
        <v>28553.35</v>
      </c>
      <c r="I44" s="4">
        <v>31800.949999999997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>
      <c r="A45" s="25" t="s">
        <v>53</v>
      </c>
      <c r="B45" s="25"/>
      <c r="C45" s="26">
        <v>260</v>
      </c>
      <c r="D45" s="4">
        <v>9978.5499999999993</v>
      </c>
      <c r="E45" s="4">
        <v>10933.05</v>
      </c>
      <c r="F45" s="4">
        <v>14179.499999999998</v>
      </c>
      <c r="G45" s="4">
        <v>15600.9</v>
      </c>
      <c r="H45" s="4">
        <v>17179.849999999999</v>
      </c>
      <c r="I45" s="4">
        <v>18876.099999999999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>
      <c r="A46" s="25" t="s">
        <v>54</v>
      </c>
      <c r="B46" s="25"/>
      <c r="C46" s="26">
        <v>260</v>
      </c>
      <c r="D46" s="4">
        <v>10796.199999999999</v>
      </c>
      <c r="E46" s="4">
        <v>11853.05</v>
      </c>
      <c r="F46" s="4">
        <v>15083.4</v>
      </c>
      <c r="G46" s="4">
        <v>17032.649999999998</v>
      </c>
      <c r="H46" s="4">
        <v>18815.149999999998</v>
      </c>
      <c r="I46" s="4">
        <v>20717.25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>
      <c r="A47" s="25" t="s">
        <v>55</v>
      </c>
      <c r="B47" s="25"/>
      <c r="C47" s="26">
        <v>260</v>
      </c>
      <c r="D47" s="4">
        <v>10452.349999999999</v>
      </c>
      <c r="E47" s="4">
        <v>11465.5</v>
      </c>
      <c r="F47" s="4">
        <v>14890.199999999999</v>
      </c>
      <c r="G47" s="4">
        <v>16428.899999999998</v>
      </c>
      <c r="H47" s="4">
        <v>18126.3</v>
      </c>
      <c r="I47" s="4">
        <v>19942.149999999998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>
      <c r="A48" s="25" t="s">
        <v>56</v>
      </c>
      <c r="B48" s="25"/>
      <c r="C48" s="26">
        <v>240</v>
      </c>
      <c r="D48" s="4">
        <v>13509.05</v>
      </c>
      <c r="E48" s="4">
        <v>14903.999999999998</v>
      </c>
      <c r="F48" s="4">
        <v>18830.099999999999</v>
      </c>
      <c r="G48" s="4">
        <v>21778.699999999997</v>
      </c>
      <c r="H48" s="4">
        <v>24240.85</v>
      </c>
      <c r="I48" s="4">
        <v>26820.3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2:4">
      <c r="D49" s="72">
        <f>100%+15%</f>
        <v>1.1499999999999999</v>
      </c>
    </row>
    <row r="51" spans="2:4">
      <c r="B51" s="23" t="s">
        <v>117</v>
      </c>
    </row>
  </sheetData>
  <mergeCells count="28">
    <mergeCell ref="A31:B31"/>
    <mergeCell ref="A32:B32"/>
    <mergeCell ref="A35:B35"/>
    <mergeCell ref="A44:B44"/>
    <mergeCell ref="A24:B24"/>
    <mergeCell ref="A25:B25"/>
    <mergeCell ref="A26:B26"/>
    <mergeCell ref="A27:B27"/>
    <mergeCell ref="A29:B29"/>
    <mergeCell ref="A30:B3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D1:G1"/>
    <mergeCell ref="D4:G4"/>
    <mergeCell ref="D6:I6"/>
    <mergeCell ref="A9:B9"/>
    <mergeCell ref="A10:B10"/>
  </mergeCells>
  <pageMargins left="0.7" right="0.7" top="0.75" bottom="0.75" header="0.3" footer="0.3"/>
  <pageSetup paperSize="9" scale="6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abSelected="1" topLeftCell="A31" workbookViewId="0">
      <selection activeCell="L25" sqref="L25"/>
    </sheetView>
  </sheetViews>
  <sheetFormatPr defaultColWidth="12.42578125" defaultRowHeight="18.75"/>
  <cols>
    <col min="1" max="1" width="17.28515625" style="23" customWidth="1"/>
    <col min="2" max="2" width="12.140625" style="23" customWidth="1"/>
    <col min="3" max="3" width="8.140625" style="23" customWidth="1"/>
    <col min="4" max="16384" width="12.42578125" style="23"/>
  </cols>
  <sheetData>
    <row r="1" spans="1:26">
      <c r="A1" s="17"/>
      <c r="B1" s="17"/>
      <c r="C1" s="17"/>
      <c r="D1" s="16" t="s">
        <v>0</v>
      </c>
      <c r="E1" s="16"/>
      <c r="F1" s="16"/>
      <c r="G1" s="16"/>
      <c r="H1" s="17" t="s">
        <v>1</v>
      </c>
      <c r="I1" s="17"/>
    </row>
    <row r="2" spans="1:26">
      <c r="A2" s="17"/>
      <c r="B2" s="18" t="s">
        <v>122</v>
      </c>
      <c r="C2" s="17"/>
      <c r="D2" s="17"/>
      <c r="E2" s="17"/>
      <c r="F2" s="18"/>
      <c r="G2" s="18"/>
      <c r="H2" s="17" t="s">
        <v>2</v>
      </c>
      <c r="I2" s="17"/>
    </row>
    <row r="3" spans="1:26">
      <c r="A3" s="18" t="s">
        <v>60</v>
      </c>
      <c r="B3" s="18"/>
      <c r="C3" s="18"/>
      <c r="D3" s="17"/>
      <c r="E3" s="17"/>
      <c r="F3" s="17"/>
      <c r="G3" s="17"/>
      <c r="H3" s="17" t="s">
        <v>3</v>
      </c>
      <c r="I3" s="17"/>
    </row>
    <row r="4" spans="1:26">
      <c r="A4" s="17"/>
      <c r="B4" s="17"/>
      <c r="C4" s="17"/>
      <c r="D4" s="19" t="s">
        <v>4</v>
      </c>
      <c r="E4" s="19"/>
      <c r="F4" s="19"/>
      <c r="G4" s="19"/>
      <c r="H4" s="17"/>
      <c r="I4" s="17"/>
    </row>
    <row r="5" spans="1:26" ht="19.5">
      <c r="A5" s="24" t="s">
        <v>116</v>
      </c>
      <c r="B5" s="24"/>
      <c r="C5" s="24"/>
      <c r="D5" s="17"/>
      <c r="E5" s="17"/>
      <c r="F5" s="17"/>
      <c r="G5" s="17"/>
      <c r="H5" s="17"/>
      <c r="I5" s="17"/>
    </row>
    <row r="6" spans="1:26">
      <c r="A6" s="20" t="s">
        <v>5</v>
      </c>
      <c r="B6" s="20"/>
      <c r="C6" s="20" t="s">
        <v>6</v>
      </c>
      <c r="D6" s="20" t="s">
        <v>7</v>
      </c>
      <c r="E6" s="20"/>
      <c r="F6" s="20"/>
      <c r="G6" s="20"/>
      <c r="H6" s="20"/>
      <c r="I6" s="20"/>
    </row>
    <row r="7" spans="1:26">
      <c r="A7" s="20" t="s">
        <v>8</v>
      </c>
      <c r="B7" s="20"/>
      <c r="C7" s="20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31" t="s">
        <v>15</v>
      </c>
    </row>
    <row r="8" spans="1:26">
      <c r="A8" s="20"/>
      <c r="B8" s="20"/>
      <c r="C8" s="20" t="s">
        <v>16</v>
      </c>
      <c r="D8" s="22"/>
      <c r="E8" s="22"/>
      <c r="F8" s="22"/>
      <c r="G8" s="22"/>
      <c r="H8" s="22"/>
      <c r="I8" s="32"/>
    </row>
    <row r="9" spans="1:26">
      <c r="A9" s="25" t="s">
        <v>17</v>
      </c>
      <c r="B9" s="25"/>
      <c r="C9" s="26">
        <v>200</v>
      </c>
      <c r="D9" s="67">
        <v>7634.8499999999995</v>
      </c>
      <c r="E9" s="68">
        <v>8316.7999999999993</v>
      </c>
      <c r="F9" s="68">
        <v>10100.449999999999</v>
      </c>
      <c r="G9" s="68">
        <v>11621.9</v>
      </c>
      <c r="H9" s="68">
        <v>12654.599999999999</v>
      </c>
      <c r="I9" s="68">
        <v>13806.9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>
      <c r="A10" s="25" t="s">
        <v>18</v>
      </c>
      <c r="B10" s="25"/>
      <c r="C10" s="26">
        <v>200</v>
      </c>
      <c r="D10" s="65">
        <v>7771.7</v>
      </c>
      <c r="E10" s="65">
        <v>8470.9</v>
      </c>
      <c r="F10" s="65">
        <v>10305.15</v>
      </c>
      <c r="G10" s="65">
        <v>11859.949999999999</v>
      </c>
      <c r="H10" s="65">
        <v>12927.15</v>
      </c>
      <c r="I10" s="65">
        <v>14113.949999999999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>
      <c r="A11" s="25" t="s">
        <v>19</v>
      </c>
      <c r="B11" s="25"/>
      <c r="C11" s="26">
        <v>200</v>
      </c>
      <c r="D11" s="65">
        <v>8008.5999999999995</v>
      </c>
      <c r="E11" s="65">
        <v>8736.5499999999993</v>
      </c>
      <c r="F11" s="65">
        <v>10660.5</v>
      </c>
      <c r="G11" s="65">
        <v>12275.099999999999</v>
      </c>
      <c r="H11" s="65">
        <v>13400.949999999999</v>
      </c>
      <c r="I11" s="65">
        <v>14646.4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27"/>
    </row>
    <row r="12" spans="1:26">
      <c r="A12" s="25" t="s">
        <v>20</v>
      </c>
      <c r="B12" s="25"/>
      <c r="C12" s="26">
        <v>220</v>
      </c>
      <c r="D12" s="65">
        <v>8482.4</v>
      </c>
      <c r="E12" s="65">
        <v>9270.15</v>
      </c>
      <c r="F12" s="65">
        <v>11370.05</v>
      </c>
      <c r="G12" s="65">
        <v>13103.099999999999</v>
      </c>
      <c r="H12" s="65">
        <v>14348.55</v>
      </c>
      <c r="I12" s="65">
        <v>15711.3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7"/>
    </row>
    <row r="13" spans="1:26">
      <c r="A13" s="25" t="s">
        <v>21</v>
      </c>
      <c r="B13" s="25"/>
      <c r="C13" s="26">
        <v>220</v>
      </c>
      <c r="D13" s="65">
        <v>8625</v>
      </c>
      <c r="E13" s="65">
        <v>9431.15</v>
      </c>
      <c r="F13" s="65">
        <v>11585.099999999999</v>
      </c>
      <c r="G13" s="65">
        <v>13354.949999999999</v>
      </c>
      <c r="H13" s="65">
        <v>14634.9</v>
      </c>
      <c r="I13" s="65">
        <v>16034.449999999999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27"/>
    </row>
    <row r="14" spans="1:26">
      <c r="A14" s="25" t="s">
        <v>22</v>
      </c>
      <c r="B14" s="25"/>
      <c r="C14" s="26">
        <v>240</v>
      </c>
      <c r="D14" s="65">
        <v>8956.1999999999989</v>
      </c>
      <c r="E14" s="65">
        <v>9802.5999999999985</v>
      </c>
      <c r="F14" s="65">
        <v>12554.55</v>
      </c>
      <c r="G14" s="65">
        <v>13932.249999999998</v>
      </c>
      <c r="H14" s="65">
        <v>15296.15</v>
      </c>
      <c r="I14" s="65">
        <v>16777.349999999999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7"/>
    </row>
    <row r="15" spans="1:26">
      <c r="A15" s="25" t="s">
        <v>23</v>
      </c>
      <c r="B15" s="25"/>
      <c r="C15" s="26">
        <v>230</v>
      </c>
      <c r="D15" s="65">
        <v>9098.7999999999993</v>
      </c>
      <c r="E15" s="65">
        <v>9963.5999999999985</v>
      </c>
      <c r="F15" s="65">
        <v>12295.8</v>
      </c>
      <c r="G15" s="65">
        <v>14182.949999999999</v>
      </c>
      <c r="H15" s="65">
        <v>15582.499999999998</v>
      </c>
      <c r="I15" s="65">
        <v>17100.5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7"/>
    </row>
    <row r="16" spans="1:26">
      <c r="A16" s="25" t="s">
        <v>24</v>
      </c>
      <c r="B16" s="25"/>
      <c r="C16" s="26">
        <v>220</v>
      </c>
      <c r="D16" s="65">
        <v>8973.4499999999989</v>
      </c>
      <c r="E16" s="65">
        <v>9838.25</v>
      </c>
      <c r="F16" s="65">
        <v>12170.449999999999</v>
      </c>
      <c r="G16" s="65">
        <v>14057.599999999999</v>
      </c>
      <c r="H16" s="65">
        <v>15457.15</v>
      </c>
      <c r="I16" s="65">
        <v>16975.149999999998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27"/>
    </row>
    <row r="17" spans="1:26">
      <c r="A17" s="28" t="s">
        <v>25</v>
      </c>
      <c r="B17" s="28"/>
      <c r="C17" s="26">
        <v>210</v>
      </c>
      <c r="D17" s="65">
        <v>9486.3499999999985</v>
      </c>
      <c r="E17" s="65">
        <v>10399.449999999999</v>
      </c>
      <c r="F17" s="65">
        <v>12877.699999999999</v>
      </c>
      <c r="G17" s="65">
        <v>14861.449999999999</v>
      </c>
      <c r="H17" s="65">
        <v>16357.599999999999</v>
      </c>
      <c r="I17" s="65">
        <v>17972.199999999997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27"/>
    </row>
    <row r="18" spans="1:26">
      <c r="A18" s="28" t="s">
        <v>26</v>
      </c>
      <c r="B18" s="28"/>
      <c r="C18" s="26">
        <v>240</v>
      </c>
      <c r="D18" s="65">
        <v>9264.4</v>
      </c>
      <c r="E18" s="65">
        <v>10149.9</v>
      </c>
      <c r="F18" s="65">
        <v>12544.199999999999</v>
      </c>
      <c r="G18" s="65">
        <v>14472.749999999998</v>
      </c>
      <c r="H18" s="65">
        <v>15912.55</v>
      </c>
      <c r="I18" s="65">
        <v>17471.949999999997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27"/>
    </row>
    <row r="19" spans="1:26">
      <c r="A19" s="29" t="s">
        <v>27</v>
      </c>
      <c r="B19" s="29"/>
      <c r="C19" s="30">
        <v>210</v>
      </c>
      <c r="D19" s="65">
        <v>9658.8499999999985</v>
      </c>
      <c r="E19" s="65">
        <v>10593.8</v>
      </c>
      <c r="F19" s="65">
        <v>13135.3</v>
      </c>
      <c r="G19" s="65">
        <v>15162.749999999998</v>
      </c>
      <c r="H19" s="65">
        <v>16702.599999999999</v>
      </c>
      <c r="I19" s="65">
        <v>18359.75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27"/>
    </row>
    <row r="20" spans="1:26">
      <c r="A20" s="25" t="s">
        <v>28</v>
      </c>
      <c r="B20" s="25"/>
      <c r="C20" s="30">
        <v>220</v>
      </c>
      <c r="D20" s="65">
        <v>10333.9</v>
      </c>
      <c r="E20" s="65">
        <v>11352.8</v>
      </c>
      <c r="F20" s="65">
        <v>14147.3</v>
      </c>
      <c r="G20" s="65">
        <v>16343.8</v>
      </c>
      <c r="H20" s="65">
        <v>18051.55</v>
      </c>
      <c r="I20" s="65">
        <v>19877.75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27"/>
    </row>
    <row r="21" spans="1:26">
      <c r="A21" s="25" t="s">
        <v>29</v>
      </c>
      <c r="B21" s="25"/>
      <c r="C21" s="26">
        <v>230</v>
      </c>
      <c r="D21" s="65">
        <v>9802.5999999999985</v>
      </c>
      <c r="E21" s="65">
        <v>10754.8</v>
      </c>
      <c r="F21" s="65">
        <v>13351.499999999998</v>
      </c>
      <c r="G21" s="65">
        <v>15414.599999999999</v>
      </c>
      <c r="H21" s="65">
        <v>16988.949999999997</v>
      </c>
      <c r="I21" s="65">
        <v>18682.899999999998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27"/>
    </row>
    <row r="22" spans="1:26">
      <c r="A22" s="29" t="s">
        <v>30</v>
      </c>
      <c r="B22" s="29"/>
      <c r="C22" s="26">
        <v>200</v>
      </c>
      <c r="D22" s="65">
        <v>9730.15</v>
      </c>
      <c r="E22" s="65">
        <v>10674.3</v>
      </c>
      <c r="F22" s="65">
        <v>13243.4</v>
      </c>
      <c r="G22" s="65">
        <v>15288.099999999999</v>
      </c>
      <c r="H22" s="65">
        <v>16845.199999999997</v>
      </c>
      <c r="I22" s="65">
        <v>18520.75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27"/>
    </row>
    <row r="23" spans="1:26">
      <c r="A23" s="25" t="s">
        <v>31</v>
      </c>
      <c r="B23" s="25"/>
      <c r="C23" s="26">
        <v>230</v>
      </c>
      <c r="D23" s="65">
        <v>9988.9</v>
      </c>
      <c r="E23" s="65">
        <v>10965.25</v>
      </c>
      <c r="F23" s="65">
        <v>13630.949999999999</v>
      </c>
      <c r="G23" s="65">
        <v>15740.05</v>
      </c>
      <c r="H23" s="65">
        <v>17362.699999999997</v>
      </c>
      <c r="I23" s="65">
        <v>19102.649999999998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27"/>
    </row>
    <row r="24" spans="1:26">
      <c r="A24" s="25" t="s">
        <v>32</v>
      </c>
      <c r="B24" s="25"/>
      <c r="C24" s="26">
        <v>200</v>
      </c>
      <c r="D24" s="65">
        <v>10218.9</v>
      </c>
      <c r="E24" s="65">
        <v>11222.849999999999</v>
      </c>
      <c r="F24" s="65">
        <v>13974.8</v>
      </c>
      <c r="G24" s="65">
        <v>16142.55</v>
      </c>
      <c r="H24" s="65">
        <v>17821.55</v>
      </c>
      <c r="I24" s="65">
        <v>19619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27"/>
    </row>
    <row r="25" spans="1:26">
      <c r="A25" s="25" t="s">
        <v>33</v>
      </c>
      <c r="B25" s="25"/>
      <c r="C25" s="26">
        <v>240</v>
      </c>
      <c r="D25" s="65">
        <v>10663.949999999999</v>
      </c>
      <c r="E25" s="65">
        <v>11724.25</v>
      </c>
      <c r="F25" s="65">
        <v>14642.949999999999</v>
      </c>
      <c r="G25" s="65">
        <v>16921.099999999999</v>
      </c>
      <c r="H25" s="65">
        <v>18711.649999999998</v>
      </c>
      <c r="I25" s="65">
        <v>20620.649999999998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7"/>
    </row>
    <row r="26" spans="1:26">
      <c r="A26" s="25" t="s">
        <v>34</v>
      </c>
      <c r="B26" s="25"/>
      <c r="C26" s="30">
        <v>210</v>
      </c>
      <c r="D26" s="65">
        <v>10764</v>
      </c>
      <c r="E26" s="65">
        <v>11836.949999999999</v>
      </c>
      <c r="F26" s="65">
        <v>14793.599999999999</v>
      </c>
      <c r="G26" s="65">
        <v>17097.05</v>
      </c>
      <c r="H26" s="65">
        <v>18912.899999999998</v>
      </c>
      <c r="I26" s="65">
        <v>20846.05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7"/>
    </row>
    <row r="27" spans="1:26">
      <c r="A27" s="25" t="s">
        <v>35</v>
      </c>
      <c r="B27" s="25"/>
      <c r="C27" s="26">
        <v>220</v>
      </c>
      <c r="D27" s="65">
        <v>11209.05</v>
      </c>
      <c r="E27" s="65">
        <v>12337.199999999999</v>
      </c>
      <c r="F27" s="65">
        <v>15460.599999999999</v>
      </c>
      <c r="G27" s="65">
        <v>17875.599999999999</v>
      </c>
      <c r="H27" s="65">
        <v>19801.849999999999</v>
      </c>
      <c r="I27" s="65">
        <v>21847.699999999997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27"/>
    </row>
    <row r="28" spans="1:26">
      <c r="A28" s="29" t="s">
        <v>36</v>
      </c>
      <c r="B28" s="29"/>
      <c r="C28" s="26">
        <v>220</v>
      </c>
      <c r="D28" s="65">
        <v>11309.099999999999</v>
      </c>
      <c r="E28" s="65">
        <v>12449.9</v>
      </c>
      <c r="F28" s="65">
        <v>15611.249999999998</v>
      </c>
      <c r="G28" s="65">
        <v>18051.55</v>
      </c>
      <c r="H28" s="65">
        <v>20003.099999999999</v>
      </c>
      <c r="I28" s="65">
        <v>22073.1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7"/>
    </row>
    <row r="29" spans="1:26">
      <c r="A29" s="25" t="s">
        <v>37</v>
      </c>
      <c r="B29" s="25"/>
      <c r="C29" s="26">
        <v>230</v>
      </c>
      <c r="D29" s="65">
        <v>11022.75</v>
      </c>
      <c r="E29" s="65">
        <v>12127.9</v>
      </c>
      <c r="F29" s="65">
        <v>15181.15</v>
      </c>
      <c r="G29" s="65">
        <v>17549</v>
      </c>
      <c r="H29" s="65">
        <v>19429.25</v>
      </c>
      <c r="I29" s="65">
        <v>21427.949999999997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27"/>
    </row>
    <row r="30" spans="1:26">
      <c r="A30" s="25" t="s">
        <v>38</v>
      </c>
      <c r="B30" s="25"/>
      <c r="C30" s="26">
        <v>240</v>
      </c>
      <c r="D30" s="65">
        <v>11911.699999999999</v>
      </c>
      <c r="E30" s="65">
        <v>13128.4</v>
      </c>
      <c r="F30" s="65">
        <v>16515.149999999998</v>
      </c>
      <c r="G30" s="65">
        <v>19106.099999999999</v>
      </c>
      <c r="H30" s="65">
        <v>21208.3</v>
      </c>
      <c r="I30" s="65">
        <v>23430.1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7"/>
    </row>
    <row r="31" spans="1:26">
      <c r="A31" s="25" t="s">
        <v>39</v>
      </c>
      <c r="B31" s="25"/>
      <c r="C31" s="26">
        <v>240</v>
      </c>
      <c r="D31" s="65">
        <v>12299.249999999998</v>
      </c>
      <c r="E31" s="65">
        <v>13564.249999999998</v>
      </c>
      <c r="F31" s="65">
        <v>17097.05</v>
      </c>
      <c r="G31" s="65">
        <v>19784.599999999999</v>
      </c>
      <c r="H31" s="65">
        <v>21983.399999999998</v>
      </c>
      <c r="I31" s="65">
        <v>24301.8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27"/>
    </row>
    <row r="32" spans="1:26">
      <c r="A32" s="25" t="s">
        <v>40</v>
      </c>
      <c r="B32" s="25"/>
      <c r="C32" s="26">
        <v>120</v>
      </c>
      <c r="D32" s="65">
        <v>11349.349999999999</v>
      </c>
      <c r="E32" s="65">
        <v>12464.849999999999</v>
      </c>
      <c r="F32" s="65">
        <v>15805.599999999999</v>
      </c>
      <c r="G32" s="65">
        <v>18029.699999999997</v>
      </c>
      <c r="H32" s="65">
        <v>20268.75</v>
      </c>
      <c r="I32" s="65">
        <v>22500.899999999998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27"/>
    </row>
    <row r="33" spans="1:26">
      <c r="A33" s="25" t="s">
        <v>41</v>
      </c>
      <c r="B33" s="25"/>
      <c r="C33" s="30">
        <v>240</v>
      </c>
      <c r="D33" s="65">
        <v>12400.449999999999</v>
      </c>
      <c r="E33" s="65">
        <v>13676.949999999999</v>
      </c>
      <c r="F33" s="65">
        <v>17247.699999999997</v>
      </c>
      <c r="G33" s="65">
        <v>19960.55</v>
      </c>
      <c r="H33" s="65">
        <v>22184.649999999998</v>
      </c>
      <c r="I33" s="65">
        <v>24527.199999999997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27"/>
    </row>
    <row r="34" spans="1:26">
      <c r="A34" s="25" t="s">
        <v>42</v>
      </c>
      <c r="B34" s="25"/>
      <c r="C34" s="30">
        <v>240</v>
      </c>
      <c r="D34" s="65">
        <v>12112.949999999999</v>
      </c>
      <c r="E34" s="65">
        <v>13354.949999999999</v>
      </c>
      <c r="F34" s="65">
        <v>16816.449999999997</v>
      </c>
      <c r="G34" s="65">
        <v>19458</v>
      </c>
      <c r="H34" s="65">
        <v>21610.799999999999</v>
      </c>
      <c r="I34" s="65">
        <v>23882.05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7"/>
    </row>
    <row r="35" spans="1:26">
      <c r="A35" s="28" t="s">
        <v>43</v>
      </c>
      <c r="B35" s="28"/>
      <c r="C35" s="26">
        <v>230</v>
      </c>
      <c r="D35" s="65">
        <v>13057.099999999999</v>
      </c>
      <c r="E35" s="65">
        <v>14386.499999999998</v>
      </c>
      <c r="F35" s="65">
        <v>19077.349999999999</v>
      </c>
      <c r="G35" s="65">
        <v>21018.55</v>
      </c>
      <c r="H35" s="65">
        <v>23684.249999999996</v>
      </c>
      <c r="I35" s="65">
        <v>26343.05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27"/>
    </row>
    <row r="36" spans="1:26">
      <c r="A36" s="25" t="s">
        <v>44</v>
      </c>
      <c r="B36" s="25"/>
      <c r="C36" s="26">
        <v>250</v>
      </c>
      <c r="D36" s="65">
        <v>13720.65</v>
      </c>
      <c r="E36" s="65">
        <v>15162.749999999998</v>
      </c>
      <c r="F36" s="65">
        <v>19228</v>
      </c>
      <c r="G36" s="65">
        <v>22270.899999999998</v>
      </c>
      <c r="H36" s="65">
        <v>24825.05</v>
      </c>
      <c r="I36" s="65">
        <v>27498.799999999999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7"/>
    </row>
    <row r="37" spans="1:26">
      <c r="A37" s="25" t="s">
        <v>45</v>
      </c>
      <c r="B37" s="25"/>
      <c r="C37" s="26">
        <v>250</v>
      </c>
      <c r="D37" s="65">
        <v>12500.499999999998</v>
      </c>
      <c r="E37" s="65">
        <v>13790.8</v>
      </c>
      <c r="F37" s="65">
        <v>17398.349999999999</v>
      </c>
      <c r="G37" s="65">
        <v>20135.349999999999</v>
      </c>
      <c r="H37" s="65">
        <v>22385.899999999998</v>
      </c>
      <c r="I37" s="65">
        <v>24753.749999999996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7"/>
    </row>
    <row r="38" spans="1:26">
      <c r="A38" s="25" t="s">
        <v>46</v>
      </c>
      <c r="B38" s="25"/>
      <c r="C38" s="26">
        <v>200</v>
      </c>
      <c r="D38" s="65">
        <v>16873.949999999997</v>
      </c>
      <c r="E38" s="65">
        <v>18680.599999999999</v>
      </c>
      <c r="F38" s="65">
        <v>24093.649999999998</v>
      </c>
      <c r="G38" s="65">
        <v>27698.899999999998</v>
      </c>
      <c r="H38" s="65">
        <v>31319.1</v>
      </c>
      <c r="I38" s="65">
        <v>34932.399999999994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6">
      <c r="A39" s="25" t="s">
        <v>47</v>
      </c>
      <c r="B39" s="25"/>
      <c r="C39" s="26">
        <v>230</v>
      </c>
      <c r="D39" s="65">
        <v>18166.55</v>
      </c>
      <c r="E39" s="65">
        <v>20134.199999999997</v>
      </c>
      <c r="F39" s="65">
        <v>26031.399999999998</v>
      </c>
      <c r="G39" s="65">
        <v>29959.8</v>
      </c>
      <c r="H39" s="65">
        <v>33903.149999999994</v>
      </c>
      <c r="I39" s="65">
        <v>37839.599999999999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6">
      <c r="A40" s="25" t="s">
        <v>48</v>
      </c>
      <c r="B40" s="25"/>
      <c r="C40" s="26">
        <v>230</v>
      </c>
      <c r="D40" s="65">
        <v>19385.55</v>
      </c>
      <c r="E40" s="65">
        <v>21506.149999999998</v>
      </c>
      <c r="F40" s="65">
        <v>27861.05</v>
      </c>
      <c r="G40" s="65">
        <v>32094.199999999997</v>
      </c>
      <c r="H40" s="65">
        <v>36342.299999999996</v>
      </c>
      <c r="I40" s="65">
        <v>40583.5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6">
      <c r="A41" s="25" t="s">
        <v>49</v>
      </c>
      <c r="B41" s="25"/>
      <c r="C41" s="26">
        <v>220</v>
      </c>
      <c r="D41" s="65">
        <v>9408.15</v>
      </c>
      <c r="E41" s="65">
        <v>10310.9</v>
      </c>
      <c r="F41" s="65">
        <v>12759.249999999998</v>
      </c>
      <c r="G41" s="65">
        <v>14723.449999999999</v>
      </c>
      <c r="H41" s="65">
        <v>16200.05</v>
      </c>
      <c r="I41" s="65">
        <v>17795.099999999999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6">
      <c r="A42" s="25" t="s">
        <v>50</v>
      </c>
      <c r="B42" s="25"/>
      <c r="C42" s="26">
        <v>210</v>
      </c>
      <c r="D42" s="65">
        <v>10616.8</v>
      </c>
      <c r="E42" s="65">
        <v>11641.449999999999</v>
      </c>
      <c r="F42" s="65">
        <v>15858.499999999998</v>
      </c>
      <c r="G42" s="65">
        <v>16748.599999999999</v>
      </c>
      <c r="H42" s="65">
        <v>18804.8</v>
      </c>
      <c r="I42" s="65">
        <v>20852.949999999997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6">
      <c r="A43" s="25" t="s">
        <v>51</v>
      </c>
      <c r="B43" s="25"/>
      <c r="C43" s="26">
        <v>260</v>
      </c>
      <c r="D43" s="65">
        <v>9967.0499999999993</v>
      </c>
      <c r="E43" s="65">
        <v>10941.099999999999</v>
      </c>
      <c r="F43" s="65">
        <v>14325.55</v>
      </c>
      <c r="G43" s="65">
        <v>15703.249999999998</v>
      </c>
      <c r="H43" s="65">
        <v>17319</v>
      </c>
      <c r="I43" s="65">
        <v>19054.349999999999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6">
      <c r="A44" s="25" t="s">
        <v>53</v>
      </c>
      <c r="B44" s="25"/>
      <c r="C44" s="26">
        <v>260</v>
      </c>
      <c r="D44" s="65">
        <v>9645.0499999999993</v>
      </c>
      <c r="E44" s="65">
        <v>10577.699999999999</v>
      </c>
      <c r="F44" s="65">
        <v>13759.749999999998</v>
      </c>
      <c r="G44" s="65">
        <v>15137.449999999999</v>
      </c>
      <c r="H44" s="65">
        <v>16673.849999999999</v>
      </c>
      <c r="I44" s="65">
        <v>18327.55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6">
      <c r="A45" s="25" t="s">
        <v>54</v>
      </c>
      <c r="B45" s="25"/>
      <c r="C45" s="26">
        <v>260</v>
      </c>
      <c r="D45" s="65">
        <v>10462.699999999999</v>
      </c>
      <c r="E45" s="65">
        <v>11497.699999999999</v>
      </c>
      <c r="F45" s="65">
        <v>14341.65</v>
      </c>
      <c r="G45" s="65">
        <v>16569.199999999997</v>
      </c>
      <c r="H45" s="65">
        <v>18309.149999999998</v>
      </c>
      <c r="I45" s="65">
        <v>20168.699999999997</v>
      </c>
      <c r="J45" s="5">
        <v>19300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6">
      <c r="A46" s="25" t="s">
        <v>55</v>
      </c>
      <c r="B46" s="25"/>
      <c r="C46" s="26">
        <v>260</v>
      </c>
      <c r="D46" s="65">
        <v>10117.699999999999</v>
      </c>
      <c r="E46" s="65">
        <v>11110.15</v>
      </c>
      <c r="F46" s="65">
        <v>14169.15</v>
      </c>
      <c r="G46" s="65">
        <v>15966.599999999999</v>
      </c>
      <c r="H46" s="65">
        <v>17620.3</v>
      </c>
      <c r="I46" s="65">
        <v>19393.599999999999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6">
      <c r="A47" s="25" t="s">
        <v>56</v>
      </c>
      <c r="B47" s="25"/>
      <c r="C47" s="26">
        <v>240</v>
      </c>
      <c r="D47" s="65">
        <v>13175.55</v>
      </c>
      <c r="E47" s="65">
        <v>14549.8</v>
      </c>
      <c r="F47" s="65">
        <v>18410.349999999999</v>
      </c>
      <c r="G47" s="65">
        <v>21316.399999999998</v>
      </c>
      <c r="H47" s="65">
        <v>23734.85</v>
      </c>
      <c r="I47" s="65">
        <v>26271.749999999996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6">
      <c r="D48" s="72"/>
    </row>
    <row r="50" spans="2:2">
      <c r="B50" s="23" t="s">
        <v>117</v>
      </c>
    </row>
  </sheetData>
  <pageMargins left="0.7" right="0.7" top="0.75" bottom="0.75" header="0.3" footer="0.3"/>
  <pageSetup paperSize="9" scale="6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topLeftCell="A37" workbookViewId="0">
      <selection activeCell="M19" sqref="M19"/>
    </sheetView>
  </sheetViews>
  <sheetFormatPr defaultColWidth="12.42578125" defaultRowHeight="18.75"/>
  <cols>
    <col min="1" max="1" width="9.85546875" style="15" customWidth="1"/>
    <col min="2" max="2" width="18" style="15" customWidth="1"/>
    <col min="3" max="3" width="10.42578125" style="15" customWidth="1"/>
    <col min="4" max="16384" width="12.42578125" style="15"/>
  </cols>
  <sheetData>
    <row r="1" spans="1:26">
      <c r="A1" s="10"/>
      <c r="B1" s="10"/>
      <c r="C1" s="10"/>
      <c r="D1" s="9" t="s">
        <v>0</v>
      </c>
      <c r="E1" s="9"/>
      <c r="F1" s="9"/>
      <c r="G1" s="9"/>
      <c r="H1" s="10" t="s">
        <v>1</v>
      </c>
      <c r="I1" s="10"/>
      <c r="J1" s="33"/>
    </row>
    <row r="2" spans="1:26">
      <c r="A2" s="10"/>
      <c r="B2" s="1" t="s">
        <v>121</v>
      </c>
      <c r="C2" s="10"/>
      <c r="D2" s="10"/>
      <c r="E2" s="10"/>
      <c r="F2" s="1"/>
      <c r="G2" s="1"/>
      <c r="H2" s="10" t="s">
        <v>2</v>
      </c>
      <c r="I2" s="10"/>
      <c r="J2" s="33"/>
    </row>
    <row r="3" spans="1:26">
      <c r="A3" s="1" t="s">
        <v>61</v>
      </c>
      <c r="B3" s="1"/>
      <c r="C3" s="1"/>
      <c r="D3" s="10"/>
      <c r="E3" s="10"/>
      <c r="F3" s="10"/>
      <c r="G3" s="10"/>
      <c r="H3" s="10" t="s">
        <v>3</v>
      </c>
      <c r="I3" s="10"/>
      <c r="J3" s="33"/>
    </row>
    <row r="4" spans="1:26">
      <c r="A4" s="10"/>
      <c r="B4" s="10"/>
      <c r="C4" s="10"/>
      <c r="D4" s="11" t="s">
        <v>4</v>
      </c>
      <c r="E4" s="11"/>
      <c r="F4" s="11"/>
      <c r="G4" s="11"/>
      <c r="H4" s="10"/>
      <c r="I4" s="10"/>
      <c r="J4" s="33"/>
    </row>
    <row r="5" spans="1:26" ht="19.5">
      <c r="A5" s="34"/>
      <c r="B5" s="34" t="s">
        <v>116</v>
      </c>
      <c r="C5" s="34"/>
      <c r="D5" s="10"/>
      <c r="E5" s="10"/>
      <c r="F5" s="10"/>
      <c r="G5" s="10"/>
      <c r="H5" s="10"/>
      <c r="I5" s="10"/>
      <c r="J5" s="33"/>
    </row>
    <row r="6" spans="1:26">
      <c r="A6" s="12" t="s">
        <v>5</v>
      </c>
      <c r="B6" s="12"/>
      <c r="C6" s="12" t="s">
        <v>6</v>
      </c>
      <c r="D6" s="12" t="s">
        <v>7</v>
      </c>
      <c r="E6" s="12"/>
      <c r="F6" s="12"/>
      <c r="G6" s="12"/>
      <c r="H6" s="12"/>
      <c r="I6" s="12"/>
      <c r="J6" s="33"/>
    </row>
    <row r="7" spans="1:26">
      <c r="A7" s="12" t="s">
        <v>8</v>
      </c>
      <c r="B7" s="12"/>
      <c r="C7" s="12" t="s">
        <v>9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33"/>
    </row>
    <row r="8" spans="1:26">
      <c r="A8" s="12"/>
      <c r="B8" s="12"/>
      <c r="C8" s="12" t="s">
        <v>16</v>
      </c>
      <c r="D8" s="14"/>
      <c r="E8" s="14"/>
      <c r="F8" s="14"/>
      <c r="G8" s="14"/>
      <c r="H8" s="14"/>
      <c r="I8" s="42"/>
      <c r="J8" s="33"/>
    </row>
    <row r="9" spans="1:26">
      <c r="A9" s="35" t="s">
        <v>17</v>
      </c>
      <c r="B9" s="35"/>
      <c r="C9" s="36">
        <v>200</v>
      </c>
      <c r="D9" s="69">
        <v>8694</v>
      </c>
      <c r="E9" s="70">
        <v>9447.25</v>
      </c>
      <c r="F9" s="70">
        <v>11445.949999999999</v>
      </c>
      <c r="G9" s="70">
        <v>13109.999999999998</v>
      </c>
      <c r="H9" s="70">
        <v>14287.599999999999</v>
      </c>
      <c r="I9" s="70">
        <v>15582.499999999998</v>
      </c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1"/>
    </row>
    <row r="10" spans="1:26">
      <c r="A10" s="35" t="s">
        <v>18</v>
      </c>
      <c r="B10" s="35"/>
      <c r="C10" s="36">
        <v>200</v>
      </c>
      <c r="D10" s="66">
        <v>8829.6999999999989</v>
      </c>
      <c r="E10" s="66">
        <v>9600.1999999999989</v>
      </c>
      <c r="F10" s="66">
        <v>11650.65</v>
      </c>
      <c r="G10" s="66">
        <v>13349.199999999999</v>
      </c>
      <c r="H10" s="66">
        <v>14560.15</v>
      </c>
      <c r="I10" s="66">
        <v>15889.55</v>
      </c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>
      <c r="A11" s="35" t="s">
        <v>19</v>
      </c>
      <c r="B11" s="35"/>
      <c r="C11" s="36">
        <v>200</v>
      </c>
      <c r="D11" s="66">
        <v>9066.5999999999985</v>
      </c>
      <c r="E11" s="66">
        <v>9867</v>
      </c>
      <c r="F11" s="66">
        <v>12005.999999999998</v>
      </c>
      <c r="G11" s="66">
        <v>13763.199999999999</v>
      </c>
      <c r="H11" s="66">
        <v>15033.949999999999</v>
      </c>
      <c r="I11" s="66">
        <v>16422</v>
      </c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>
      <c r="A12" s="35" t="s">
        <v>20</v>
      </c>
      <c r="B12" s="35"/>
      <c r="C12" s="36">
        <v>220</v>
      </c>
      <c r="D12" s="66">
        <v>9540.4</v>
      </c>
      <c r="E12" s="66">
        <v>10399.449999999999</v>
      </c>
      <c r="F12" s="66">
        <v>12715.55</v>
      </c>
      <c r="G12" s="66">
        <v>14592.349999999999</v>
      </c>
      <c r="H12" s="66">
        <v>15980.4</v>
      </c>
      <c r="I12" s="66">
        <v>17488.05</v>
      </c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>
      <c r="A13" s="35" t="s">
        <v>21</v>
      </c>
      <c r="B13" s="35"/>
      <c r="C13" s="36">
        <v>220</v>
      </c>
      <c r="D13" s="66">
        <v>9684.15</v>
      </c>
      <c r="E13" s="66">
        <v>10561.599999999999</v>
      </c>
      <c r="F13" s="66">
        <v>12930.599999999999</v>
      </c>
      <c r="G13" s="66">
        <v>14843.05</v>
      </c>
      <c r="H13" s="66">
        <v>16267.9</v>
      </c>
      <c r="I13" s="66">
        <v>17811.199999999997</v>
      </c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>
      <c r="A14" s="35" t="s">
        <v>22</v>
      </c>
      <c r="B14" s="35"/>
      <c r="C14" s="36">
        <v>240</v>
      </c>
      <c r="D14" s="66">
        <v>11789.8</v>
      </c>
      <c r="E14" s="66">
        <v>12906.449999999999</v>
      </c>
      <c r="F14" s="66">
        <v>13900.05</v>
      </c>
      <c r="G14" s="66">
        <v>18381.599999999999</v>
      </c>
      <c r="H14" s="66">
        <v>20282.55</v>
      </c>
      <c r="I14" s="66">
        <v>22303.1</v>
      </c>
      <c r="J14" s="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>
      <c r="A15" s="35" t="s">
        <v>23</v>
      </c>
      <c r="B15" s="35"/>
      <c r="C15" s="36">
        <v>230</v>
      </c>
      <c r="D15" s="66">
        <v>10157.949999999999</v>
      </c>
      <c r="E15" s="66">
        <v>11094.05</v>
      </c>
      <c r="F15" s="66">
        <v>13641.3</v>
      </c>
      <c r="G15" s="66">
        <v>15672.199999999999</v>
      </c>
      <c r="H15" s="66">
        <v>17215.5</v>
      </c>
      <c r="I15" s="66">
        <v>18876.099999999999</v>
      </c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6">
      <c r="A16" s="35" t="s">
        <v>24</v>
      </c>
      <c r="B16" s="35"/>
      <c r="C16" s="36">
        <v>220</v>
      </c>
      <c r="D16" s="66">
        <v>10032.599999999999</v>
      </c>
      <c r="E16" s="66">
        <v>10968.699999999999</v>
      </c>
      <c r="F16" s="66">
        <v>13515.949999999999</v>
      </c>
      <c r="G16" s="66">
        <v>15546.849999999999</v>
      </c>
      <c r="H16" s="66">
        <v>17090.149999999998</v>
      </c>
      <c r="I16" s="66">
        <v>18750.75</v>
      </c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37" t="s">
        <v>25</v>
      </c>
      <c r="B17" s="37"/>
      <c r="C17" s="36">
        <v>210</v>
      </c>
      <c r="D17" s="66">
        <v>10545.5</v>
      </c>
      <c r="E17" s="66">
        <v>11529.9</v>
      </c>
      <c r="F17" s="66">
        <v>14223.199999999999</v>
      </c>
      <c r="G17" s="66">
        <v>16350.699999999999</v>
      </c>
      <c r="H17" s="66">
        <v>17990.599999999999</v>
      </c>
      <c r="I17" s="66">
        <v>19747.8</v>
      </c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37" t="s">
        <v>26</v>
      </c>
      <c r="B18" s="37"/>
      <c r="C18" s="36">
        <v>240</v>
      </c>
      <c r="D18" s="66">
        <v>10322.4</v>
      </c>
      <c r="E18" s="66">
        <v>11280.349999999999</v>
      </c>
      <c r="F18" s="66">
        <v>13889.699999999999</v>
      </c>
      <c r="G18" s="66">
        <v>15960.849999999999</v>
      </c>
      <c r="H18" s="66">
        <v>17545.55</v>
      </c>
      <c r="I18" s="66">
        <v>19247.55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>
      <c r="A19" s="38" t="s">
        <v>27</v>
      </c>
      <c r="B19" s="38"/>
      <c r="C19" s="39">
        <v>210</v>
      </c>
      <c r="D19" s="66">
        <v>10716.849999999999</v>
      </c>
      <c r="E19" s="66">
        <v>11724.25</v>
      </c>
      <c r="F19" s="66">
        <v>14480.8</v>
      </c>
      <c r="G19" s="66">
        <v>16652</v>
      </c>
      <c r="H19" s="66">
        <v>18334.449999999997</v>
      </c>
      <c r="I19" s="66">
        <v>20135.349999999999</v>
      </c>
      <c r="J19" s="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35" t="s">
        <v>28</v>
      </c>
      <c r="B20" s="35"/>
      <c r="C20" s="39">
        <v>220</v>
      </c>
      <c r="D20" s="66">
        <v>11391.9</v>
      </c>
      <c r="E20" s="66">
        <v>12482.099999999999</v>
      </c>
      <c r="F20" s="66">
        <v>15492.8</v>
      </c>
      <c r="G20" s="66">
        <v>17831.899999999998</v>
      </c>
      <c r="H20" s="66">
        <v>19683.399999999998</v>
      </c>
      <c r="I20" s="66">
        <v>21653.35</v>
      </c>
      <c r="J20" s="2"/>
      <c r="K20" s="3"/>
      <c r="L20" s="3"/>
      <c r="M20" s="3"/>
      <c r="N20" s="3"/>
      <c r="O20" s="3"/>
      <c r="P20" s="3"/>
      <c r="Q20" s="3"/>
      <c r="R20" s="5"/>
      <c r="S20" s="3"/>
      <c r="T20" s="3"/>
      <c r="U20" s="3"/>
      <c r="V20" s="3"/>
      <c r="W20" s="3"/>
      <c r="X20" s="3"/>
      <c r="Y20" s="3"/>
    </row>
    <row r="21" spans="1:25">
      <c r="A21" s="35" t="s">
        <v>29</v>
      </c>
      <c r="B21" s="35"/>
      <c r="C21" s="36">
        <v>230</v>
      </c>
      <c r="D21" s="66">
        <v>10860.599999999999</v>
      </c>
      <c r="E21" s="66">
        <v>11885.249999999998</v>
      </c>
      <c r="F21" s="66">
        <v>14696.999999999998</v>
      </c>
      <c r="G21" s="66">
        <v>16760.099999999999</v>
      </c>
      <c r="H21" s="66">
        <v>18621.949999999997</v>
      </c>
      <c r="I21" s="66">
        <v>20458.5</v>
      </c>
      <c r="J21" s="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38" t="s">
        <v>30</v>
      </c>
      <c r="B22" s="38"/>
      <c r="C22" s="36">
        <v>200</v>
      </c>
      <c r="D22" s="66">
        <v>10789.3</v>
      </c>
      <c r="E22" s="66">
        <v>11804.749999999998</v>
      </c>
      <c r="F22" s="66">
        <v>14588.9</v>
      </c>
      <c r="G22" s="66">
        <v>16777.349999999999</v>
      </c>
      <c r="H22" s="66">
        <v>18478.199999999997</v>
      </c>
      <c r="I22" s="66">
        <v>20297.5</v>
      </c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35" t="s">
        <v>31</v>
      </c>
      <c r="B23" s="35"/>
      <c r="C23" s="36">
        <v>230</v>
      </c>
      <c r="D23" s="66">
        <v>11046.9</v>
      </c>
      <c r="E23" s="66">
        <v>12095.699999999999</v>
      </c>
      <c r="F23" s="66">
        <v>14976.449999999999</v>
      </c>
      <c r="G23" s="66">
        <v>17229.3</v>
      </c>
      <c r="H23" s="66">
        <v>18994.55</v>
      </c>
      <c r="I23" s="66">
        <v>20878.25</v>
      </c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A24" s="35" t="s">
        <v>32</v>
      </c>
      <c r="B24" s="35"/>
      <c r="C24" s="36">
        <v>200</v>
      </c>
      <c r="D24" s="66">
        <v>11276.9</v>
      </c>
      <c r="E24" s="66">
        <v>12353.3</v>
      </c>
      <c r="F24" s="66">
        <v>15320.3</v>
      </c>
      <c r="G24" s="66">
        <v>17631.8</v>
      </c>
      <c r="H24" s="66">
        <v>19454.55</v>
      </c>
      <c r="I24" s="66">
        <v>21395.75</v>
      </c>
      <c r="J24" s="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>
      <c r="A25" s="35" t="s">
        <v>33</v>
      </c>
      <c r="B25" s="35"/>
      <c r="C25" s="36">
        <v>240</v>
      </c>
      <c r="D25" s="66">
        <v>11721.949999999999</v>
      </c>
      <c r="E25" s="66">
        <v>12853.55</v>
      </c>
      <c r="F25" s="66">
        <v>15988.449999999999</v>
      </c>
      <c r="G25" s="66">
        <v>18410.349999999999</v>
      </c>
      <c r="H25" s="66">
        <v>20343.5</v>
      </c>
      <c r="I25" s="66">
        <v>22396.25</v>
      </c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35" t="s">
        <v>34</v>
      </c>
      <c r="B26" s="35"/>
      <c r="C26" s="39">
        <v>210</v>
      </c>
      <c r="D26" s="66">
        <v>11821.999999999998</v>
      </c>
      <c r="E26" s="66">
        <v>12967.4</v>
      </c>
      <c r="F26" s="66">
        <v>16139.099999999999</v>
      </c>
      <c r="G26" s="66">
        <v>18586.3</v>
      </c>
      <c r="H26" s="66">
        <v>20544.75</v>
      </c>
      <c r="I26" s="66">
        <v>22622.799999999999</v>
      </c>
      <c r="J26" s="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35" t="s">
        <v>35</v>
      </c>
      <c r="B27" s="35"/>
      <c r="C27" s="36">
        <v>220</v>
      </c>
      <c r="D27" s="66">
        <v>12267.05</v>
      </c>
      <c r="E27" s="66">
        <v>13467.65</v>
      </c>
      <c r="F27" s="66">
        <v>16806.099999999999</v>
      </c>
      <c r="G27" s="66">
        <v>19364.849999999999</v>
      </c>
      <c r="H27" s="66">
        <v>21434.85</v>
      </c>
      <c r="I27" s="66">
        <v>23623.3</v>
      </c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>
      <c r="A28" s="38" t="s">
        <v>36</v>
      </c>
      <c r="B28" s="38"/>
      <c r="C28" s="36">
        <v>220</v>
      </c>
      <c r="D28" s="66">
        <v>12368.249999999998</v>
      </c>
      <c r="E28" s="66">
        <v>13580.349999999999</v>
      </c>
      <c r="F28" s="66">
        <v>16956.75</v>
      </c>
      <c r="G28" s="66">
        <v>19540.8</v>
      </c>
      <c r="H28" s="66">
        <v>21636.1</v>
      </c>
      <c r="I28" s="66">
        <v>23849.85</v>
      </c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A29" s="35" t="s">
        <v>37</v>
      </c>
      <c r="B29" s="35"/>
      <c r="C29" s="36">
        <v>230</v>
      </c>
      <c r="D29" s="66">
        <v>12080.749999999998</v>
      </c>
      <c r="E29" s="66">
        <v>13257.199999999999</v>
      </c>
      <c r="F29" s="66">
        <v>16849.8</v>
      </c>
      <c r="G29" s="66">
        <v>19038.25</v>
      </c>
      <c r="H29" s="66">
        <v>21061.1</v>
      </c>
      <c r="I29" s="66">
        <v>23203.55</v>
      </c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35" t="s">
        <v>38</v>
      </c>
      <c r="B30" s="35"/>
      <c r="C30" s="36">
        <v>240</v>
      </c>
      <c r="D30" s="66">
        <v>12970.849999999999</v>
      </c>
      <c r="E30" s="66">
        <v>14258.849999999999</v>
      </c>
      <c r="F30" s="66">
        <v>17860.649999999998</v>
      </c>
      <c r="G30" s="66">
        <v>20595.349999999999</v>
      </c>
      <c r="H30" s="66">
        <v>22841.3</v>
      </c>
      <c r="I30" s="66">
        <v>25205.699999999997</v>
      </c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35" t="s">
        <v>39</v>
      </c>
      <c r="B31" s="35"/>
      <c r="C31" s="36">
        <v>240</v>
      </c>
      <c r="D31" s="66">
        <v>13358.4</v>
      </c>
      <c r="E31" s="66">
        <v>14694.699999999999</v>
      </c>
      <c r="F31" s="66">
        <v>18442.55</v>
      </c>
      <c r="G31" s="66">
        <v>21272.699999999997</v>
      </c>
      <c r="H31" s="66">
        <v>23616.399999999998</v>
      </c>
      <c r="I31" s="66">
        <v>26077.399999999998</v>
      </c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35" t="s">
        <v>40</v>
      </c>
      <c r="B32" s="35"/>
      <c r="C32" s="36">
        <v>120</v>
      </c>
      <c r="D32" s="66">
        <v>12407.349999999999</v>
      </c>
      <c r="E32" s="66">
        <v>13595.3</v>
      </c>
      <c r="F32" s="66">
        <v>17151.099999999999</v>
      </c>
      <c r="G32" s="66">
        <v>19518.949999999997</v>
      </c>
      <c r="H32" s="66">
        <v>21900.6</v>
      </c>
      <c r="I32" s="66">
        <v>24276.499999999996</v>
      </c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35" t="s">
        <v>41</v>
      </c>
      <c r="B33" s="35"/>
      <c r="C33" s="39">
        <v>240</v>
      </c>
      <c r="D33" s="66">
        <v>13458.449999999999</v>
      </c>
      <c r="E33" s="66">
        <v>14807.4</v>
      </c>
      <c r="F33" s="66">
        <v>18593.199999999997</v>
      </c>
      <c r="G33" s="66">
        <v>21448.649999999998</v>
      </c>
      <c r="H33" s="66">
        <v>23817.649999999998</v>
      </c>
      <c r="I33" s="66">
        <v>26303.949999999997</v>
      </c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35" t="s">
        <v>42</v>
      </c>
      <c r="B34" s="35"/>
      <c r="C34" s="39">
        <v>240</v>
      </c>
      <c r="D34" s="66">
        <v>13172.099999999999</v>
      </c>
      <c r="E34" s="66">
        <v>14484.249999999998</v>
      </c>
      <c r="F34" s="66">
        <v>18485.099999999999</v>
      </c>
      <c r="G34" s="66">
        <v>20947.25</v>
      </c>
      <c r="H34" s="66">
        <v>23242.649999999998</v>
      </c>
      <c r="I34" s="66">
        <v>25657.649999999998</v>
      </c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37" t="s">
        <v>43</v>
      </c>
      <c r="B35" s="37"/>
      <c r="C35" s="36">
        <v>230</v>
      </c>
      <c r="D35" s="66">
        <v>14115.099999999999</v>
      </c>
      <c r="E35" s="66">
        <v>15515.8</v>
      </c>
      <c r="F35" s="66">
        <v>20422.849999999999</v>
      </c>
      <c r="G35" s="66">
        <v>22507.8</v>
      </c>
      <c r="H35" s="66">
        <v>25317.249999999996</v>
      </c>
      <c r="I35" s="66">
        <v>28118.649999999998</v>
      </c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35" t="s">
        <v>44</v>
      </c>
      <c r="B36" s="35"/>
      <c r="C36" s="36">
        <v>250</v>
      </c>
      <c r="D36" s="66">
        <v>14778.65</v>
      </c>
      <c r="E36" s="66">
        <v>16293.199999999999</v>
      </c>
      <c r="F36" s="66">
        <v>20573.5</v>
      </c>
      <c r="G36" s="66">
        <v>23760.149999999998</v>
      </c>
      <c r="H36" s="66">
        <v>26458.05</v>
      </c>
      <c r="I36" s="66">
        <v>29274.399999999998</v>
      </c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>
      <c r="A37" s="35" t="s">
        <v>45</v>
      </c>
      <c r="B37" s="35"/>
      <c r="C37" s="36">
        <v>250</v>
      </c>
      <c r="D37" s="66">
        <v>13558.499999999998</v>
      </c>
      <c r="E37" s="66">
        <v>14921.249999999998</v>
      </c>
      <c r="F37" s="66">
        <v>18743.849999999999</v>
      </c>
      <c r="G37" s="66">
        <v>21624.6</v>
      </c>
      <c r="H37" s="66">
        <v>24017.749999999996</v>
      </c>
      <c r="I37" s="66">
        <v>26529.35</v>
      </c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35" t="s">
        <v>46</v>
      </c>
      <c r="B38" s="35"/>
      <c r="C38" s="36">
        <v>200</v>
      </c>
      <c r="D38" s="66">
        <v>17933.099999999999</v>
      </c>
      <c r="E38" s="66">
        <v>19811.05</v>
      </c>
      <c r="F38" s="66">
        <v>25439.149999999998</v>
      </c>
      <c r="G38" s="66">
        <v>29188.149999999998</v>
      </c>
      <c r="H38" s="66">
        <v>32952.1</v>
      </c>
      <c r="I38" s="66">
        <v>36709.149999999994</v>
      </c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>
      <c r="A39" s="35" t="s">
        <v>47</v>
      </c>
      <c r="B39" s="35"/>
      <c r="C39" s="36">
        <v>230</v>
      </c>
      <c r="D39" s="66">
        <v>19224.55</v>
      </c>
      <c r="E39" s="66">
        <v>21264.649999999998</v>
      </c>
      <c r="F39" s="66">
        <v>27376.899999999998</v>
      </c>
      <c r="G39" s="66">
        <v>31449.05</v>
      </c>
      <c r="H39" s="66">
        <v>35535</v>
      </c>
      <c r="I39" s="66">
        <v>39615.199999999997</v>
      </c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>
      <c r="A40" s="35" t="s">
        <v>48</v>
      </c>
      <c r="B40" s="35"/>
      <c r="C40" s="36">
        <v>230</v>
      </c>
      <c r="D40" s="66">
        <v>20444.699999999997</v>
      </c>
      <c r="E40" s="66">
        <v>22636.6</v>
      </c>
      <c r="F40" s="66">
        <v>29206.55</v>
      </c>
      <c r="G40" s="66">
        <v>33583.449999999997</v>
      </c>
      <c r="H40" s="66">
        <v>37975.299999999996</v>
      </c>
      <c r="I40" s="66">
        <v>42360.25</v>
      </c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35" t="s">
        <v>49</v>
      </c>
      <c r="B41" s="35"/>
      <c r="C41" s="36">
        <v>220</v>
      </c>
      <c r="D41" s="66">
        <v>10466.15</v>
      </c>
      <c r="E41" s="66">
        <v>11441.349999999999</v>
      </c>
      <c r="F41" s="66">
        <v>14104.749999999998</v>
      </c>
      <c r="G41" s="66">
        <v>16212.699999999999</v>
      </c>
      <c r="H41" s="66">
        <v>17831.899999999998</v>
      </c>
      <c r="I41" s="66">
        <v>19570.699999999997</v>
      </c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35" t="s">
        <v>50</v>
      </c>
      <c r="B42" s="35"/>
      <c r="C42" s="36">
        <v>210</v>
      </c>
      <c r="D42" s="66">
        <v>11674.8</v>
      </c>
      <c r="E42" s="66">
        <v>12771.9</v>
      </c>
      <c r="F42" s="66">
        <v>17204</v>
      </c>
      <c r="G42" s="66">
        <v>18237.849999999999</v>
      </c>
      <c r="H42" s="66">
        <v>20437.8</v>
      </c>
      <c r="I42" s="66">
        <v>22629.699999999997</v>
      </c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A43" s="35" t="s">
        <v>51</v>
      </c>
      <c r="B43" s="35"/>
      <c r="C43" s="36">
        <v>260</v>
      </c>
      <c r="D43" s="66">
        <v>11026.199999999999</v>
      </c>
      <c r="E43" s="66">
        <v>12070.4</v>
      </c>
      <c r="F43" s="66">
        <v>15671.05</v>
      </c>
      <c r="G43" s="66">
        <v>17191.349999999999</v>
      </c>
      <c r="H43" s="66">
        <v>18952</v>
      </c>
      <c r="I43" s="66">
        <v>20829.949999999997</v>
      </c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82" t="s">
        <v>52</v>
      </c>
      <c r="B44" s="82"/>
      <c r="C44" s="36">
        <v>170</v>
      </c>
      <c r="D44" s="66">
        <v>16296.65</v>
      </c>
      <c r="E44" s="66">
        <v>17971.05</v>
      </c>
      <c r="F44" s="66">
        <v>22985.05</v>
      </c>
      <c r="G44" s="66">
        <v>26324.649999999998</v>
      </c>
      <c r="H44" s="66">
        <v>29680.35</v>
      </c>
      <c r="I44" s="66">
        <v>33028</v>
      </c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35" t="s">
        <v>53</v>
      </c>
      <c r="B45" s="35"/>
      <c r="C45" s="36">
        <v>260</v>
      </c>
      <c r="D45" s="66">
        <v>10703.05</v>
      </c>
      <c r="E45" s="66">
        <v>11708.15</v>
      </c>
      <c r="F45" s="66">
        <v>15105.249999999998</v>
      </c>
      <c r="G45" s="66">
        <v>16626.699999999997</v>
      </c>
      <c r="H45" s="66">
        <v>18305.699999999997</v>
      </c>
      <c r="I45" s="66">
        <v>20103.149999999998</v>
      </c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35" t="s">
        <v>54</v>
      </c>
      <c r="B46" s="35"/>
      <c r="C46" s="36">
        <v>260</v>
      </c>
      <c r="D46" s="66">
        <v>11520.699999999999</v>
      </c>
      <c r="E46" s="66">
        <v>12628.15</v>
      </c>
      <c r="F46" s="66">
        <v>15687.15</v>
      </c>
      <c r="G46" s="66">
        <v>18058.449999999997</v>
      </c>
      <c r="H46" s="66">
        <v>19942.149999999998</v>
      </c>
      <c r="I46" s="66">
        <v>21944.3</v>
      </c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35" t="s">
        <v>55</v>
      </c>
      <c r="B47" s="35"/>
      <c r="C47" s="36">
        <v>260</v>
      </c>
      <c r="D47" s="66">
        <v>11176.849999999999</v>
      </c>
      <c r="E47" s="66">
        <v>12240.599999999999</v>
      </c>
      <c r="F47" s="66">
        <v>15169.65</v>
      </c>
      <c r="G47" s="66">
        <v>17455.849999999999</v>
      </c>
      <c r="H47" s="66">
        <v>19253.3</v>
      </c>
      <c r="I47" s="66">
        <v>21169.199999999997</v>
      </c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35" t="s">
        <v>56</v>
      </c>
      <c r="B48" s="35"/>
      <c r="C48" s="36">
        <v>240</v>
      </c>
      <c r="D48" s="66">
        <v>14233.55</v>
      </c>
      <c r="E48" s="66">
        <v>15679.099999999999</v>
      </c>
      <c r="F48" s="66">
        <v>19755.849999999999</v>
      </c>
      <c r="G48" s="66">
        <v>22805.649999999998</v>
      </c>
      <c r="H48" s="66">
        <v>25366.699999999997</v>
      </c>
      <c r="I48" s="66">
        <v>28047.35</v>
      </c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4">
      <c r="D49" s="71"/>
    </row>
    <row r="53" spans="2:4">
      <c r="B53" s="15" t="s">
        <v>117</v>
      </c>
    </row>
  </sheetData>
  <mergeCells count="1">
    <mergeCell ref="A44:B44"/>
  </mergeCells>
  <pageMargins left="0.7" right="0.7" top="0.75" bottom="0.75" header="0.3" footer="0.3"/>
  <pageSetup paperSize="9" scale="6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opLeftCell="A34" workbookViewId="0">
      <selection activeCell="L20" sqref="L20"/>
    </sheetView>
  </sheetViews>
  <sheetFormatPr defaultColWidth="12.42578125" defaultRowHeight="18.75"/>
  <cols>
    <col min="1" max="1" width="12.42578125" style="27"/>
    <col min="2" max="2" width="15.42578125" style="27" customWidth="1"/>
    <col min="3" max="16384" width="12.42578125" style="27"/>
  </cols>
  <sheetData>
    <row r="1" spans="1:25">
      <c r="A1" s="18"/>
      <c r="B1" s="18"/>
      <c r="C1" s="18"/>
      <c r="D1" s="40" t="s">
        <v>0</v>
      </c>
      <c r="E1" s="40"/>
      <c r="F1" s="40"/>
      <c r="G1" s="40"/>
      <c r="H1" s="18" t="s">
        <v>1</v>
      </c>
      <c r="I1" s="18"/>
    </row>
    <row r="2" spans="1:25">
      <c r="A2" s="18"/>
      <c r="B2" s="18" t="s">
        <v>120</v>
      </c>
      <c r="C2" s="18"/>
      <c r="D2" s="18"/>
      <c r="E2" s="18"/>
      <c r="F2" s="18"/>
      <c r="G2" s="18"/>
      <c r="H2" s="18" t="s">
        <v>2</v>
      </c>
      <c r="I2" s="18"/>
    </row>
    <row r="3" spans="1:25">
      <c r="A3" s="18" t="s">
        <v>62</v>
      </c>
      <c r="B3" s="18"/>
      <c r="C3" s="18"/>
      <c r="D3" s="18"/>
      <c r="E3" s="18"/>
      <c r="F3" s="18"/>
      <c r="G3" s="18"/>
      <c r="H3" s="18" t="s">
        <v>3</v>
      </c>
      <c r="I3" s="18"/>
    </row>
    <row r="4" spans="1:25">
      <c r="A4" s="18"/>
      <c r="B4" s="18"/>
      <c r="C4" s="18"/>
      <c r="D4" s="19" t="s">
        <v>4</v>
      </c>
      <c r="E4" s="19"/>
      <c r="F4" s="19"/>
      <c r="G4" s="19"/>
      <c r="H4" s="18"/>
      <c r="I4" s="18"/>
    </row>
    <row r="5" spans="1:25" ht="19.5">
      <c r="A5" s="24"/>
      <c r="B5" s="24" t="s">
        <v>116</v>
      </c>
      <c r="C5" s="24"/>
      <c r="D5" s="18"/>
      <c r="E5" s="18"/>
      <c r="F5" s="18"/>
      <c r="G5" s="18"/>
      <c r="H5" s="18"/>
      <c r="I5" s="18"/>
    </row>
    <row r="6" spans="1:25">
      <c r="A6" s="21" t="s">
        <v>5</v>
      </c>
      <c r="B6" s="21"/>
      <c r="C6" s="21" t="s">
        <v>6</v>
      </c>
      <c r="D6" s="21" t="s">
        <v>7</v>
      </c>
      <c r="E6" s="21"/>
      <c r="F6" s="21"/>
      <c r="G6" s="21"/>
      <c r="H6" s="21"/>
      <c r="I6" s="21"/>
    </row>
    <row r="7" spans="1:25">
      <c r="A7" s="21" t="s">
        <v>8</v>
      </c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</row>
    <row r="8" spans="1:25">
      <c r="A8" s="21"/>
      <c r="B8" s="21"/>
      <c r="C8" s="21" t="s">
        <v>16</v>
      </c>
      <c r="D8" s="22"/>
      <c r="E8" s="22"/>
      <c r="F8" s="22"/>
      <c r="G8" s="22"/>
      <c r="H8" s="22"/>
      <c r="I8" s="22"/>
    </row>
    <row r="9" spans="1:25">
      <c r="A9" s="25" t="s">
        <v>17</v>
      </c>
      <c r="B9" s="25"/>
      <c r="C9" s="26">
        <v>200</v>
      </c>
      <c r="D9" s="67">
        <v>8521.5</v>
      </c>
      <c r="E9" s="68">
        <v>9271.2999999999993</v>
      </c>
      <c r="F9" s="68">
        <v>11259.65</v>
      </c>
      <c r="G9" s="68">
        <v>12916.8</v>
      </c>
      <c r="H9" s="68">
        <v>14086.349999999999</v>
      </c>
      <c r="I9" s="68">
        <v>15374.349999999999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>
      <c r="A10" s="25" t="s">
        <v>18</v>
      </c>
      <c r="B10" s="25"/>
      <c r="C10" s="26">
        <v>200</v>
      </c>
      <c r="D10" s="4">
        <v>8658.3499999999985</v>
      </c>
      <c r="E10" s="4">
        <v>9424.25</v>
      </c>
      <c r="F10" s="4">
        <v>11463.199999999999</v>
      </c>
      <c r="G10" s="4">
        <v>13154.849999999999</v>
      </c>
      <c r="H10" s="4">
        <v>14358.9</v>
      </c>
      <c r="I10" s="4">
        <v>15681.4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>
      <c r="A11" s="25" t="s">
        <v>19</v>
      </c>
      <c r="B11" s="25"/>
      <c r="C11" s="26">
        <v>200</v>
      </c>
      <c r="D11" s="4">
        <v>8894.0999999999985</v>
      </c>
      <c r="E11" s="4">
        <v>9691.0499999999993</v>
      </c>
      <c r="F11" s="4">
        <v>11818.55</v>
      </c>
      <c r="G11" s="4">
        <v>13569.999999999998</v>
      </c>
      <c r="H11" s="4">
        <v>14832.699999999999</v>
      </c>
      <c r="I11" s="4">
        <v>16213.849999999999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A12" s="25" t="s">
        <v>20</v>
      </c>
      <c r="B12" s="25"/>
      <c r="C12" s="26">
        <v>220</v>
      </c>
      <c r="D12" s="4">
        <v>9367.9</v>
      </c>
      <c r="E12" s="4">
        <v>10223.5</v>
      </c>
      <c r="F12" s="4">
        <v>12529.249999999998</v>
      </c>
      <c r="G12" s="4">
        <v>14399.15</v>
      </c>
      <c r="H12" s="4">
        <v>15780.3</v>
      </c>
      <c r="I12" s="4">
        <v>17279.899999999998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A13" s="25" t="s">
        <v>21</v>
      </c>
      <c r="B13" s="25"/>
      <c r="C13" s="26">
        <v>200</v>
      </c>
      <c r="D13" s="4">
        <v>9511.65</v>
      </c>
      <c r="E13" s="4">
        <v>10385.65</v>
      </c>
      <c r="F13" s="4">
        <v>12744.3</v>
      </c>
      <c r="G13" s="4">
        <v>14649.849999999999</v>
      </c>
      <c r="H13" s="4">
        <v>16066.65</v>
      </c>
      <c r="I13" s="4">
        <v>17603.05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A14" s="25" t="s">
        <v>22</v>
      </c>
      <c r="B14" s="25"/>
      <c r="C14" s="26">
        <v>240</v>
      </c>
      <c r="D14" s="4">
        <v>9841.6999999999989</v>
      </c>
      <c r="E14" s="4">
        <v>10757.099999999999</v>
      </c>
      <c r="F14" s="4">
        <v>13713.749999999998</v>
      </c>
      <c r="G14" s="4">
        <v>15227.15</v>
      </c>
      <c r="H14" s="4">
        <v>16726.75</v>
      </c>
      <c r="I14" s="4">
        <v>18345.949999999997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A15" s="25" t="s">
        <v>23</v>
      </c>
      <c r="B15" s="25"/>
      <c r="C15" s="26">
        <v>230</v>
      </c>
      <c r="D15" s="4">
        <v>9985.4499999999989</v>
      </c>
      <c r="E15" s="4">
        <v>10918.099999999999</v>
      </c>
      <c r="F15" s="4">
        <v>13454.999999999998</v>
      </c>
      <c r="G15" s="4">
        <v>15478.999999999998</v>
      </c>
      <c r="H15" s="4">
        <v>17014.25</v>
      </c>
      <c r="I15" s="4">
        <v>18667.949999999997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A16" s="25" t="s">
        <v>24</v>
      </c>
      <c r="B16" s="25"/>
      <c r="C16" s="26">
        <v>220</v>
      </c>
      <c r="D16" s="4">
        <v>9697.9499999999989</v>
      </c>
      <c r="E16" s="4">
        <v>10613.349999999999</v>
      </c>
      <c r="F16" s="4">
        <v>13096.199999999999</v>
      </c>
      <c r="G16" s="4">
        <v>15083.4</v>
      </c>
      <c r="H16" s="4">
        <v>16584.149999999998</v>
      </c>
      <c r="I16" s="4">
        <v>18202.199999999997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>
      <c r="A17" s="28" t="s">
        <v>25</v>
      </c>
      <c r="B17" s="28"/>
      <c r="C17" s="26">
        <v>210</v>
      </c>
      <c r="D17" s="4">
        <v>10373</v>
      </c>
      <c r="E17" s="4">
        <v>11353.949999999999</v>
      </c>
      <c r="F17" s="4">
        <v>14035.749999999998</v>
      </c>
      <c r="G17" s="4">
        <v>16156.349999999999</v>
      </c>
      <c r="H17" s="4">
        <v>17789.349999999999</v>
      </c>
      <c r="I17" s="4">
        <v>19540.8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>
      <c r="A18" s="28" t="s">
        <v>26</v>
      </c>
      <c r="B18" s="28"/>
      <c r="C18" s="26">
        <v>240</v>
      </c>
      <c r="D18" s="4">
        <v>10149.9</v>
      </c>
      <c r="E18" s="4">
        <v>11104.4</v>
      </c>
      <c r="F18" s="4">
        <v>13702.249999999998</v>
      </c>
      <c r="G18" s="4">
        <v>15767.65</v>
      </c>
      <c r="H18" s="4">
        <v>17344.3</v>
      </c>
      <c r="I18" s="4">
        <v>19039.399999999998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>
      <c r="A19" s="29" t="s">
        <v>27</v>
      </c>
      <c r="B19" s="29"/>
      <c r="C19" s="30">
        <v>210</v>
      </c>
      <c r="D19" s="4">
        <v>10545.5</v>
      </c>
      <c r="E19" s="4">
        <v>11548.3</v>
      </c>
      <c r="F19" s="4">
        <v>14294.499999999998</v>
      </c>
      <c r="G19" s="4">
        <v>16457.649999999998</v>
      </c>
      <c r="H19" s="4">
        <v>18133.199999999997</v>
      </c>
      <c r="I19" s="4">
        <v>19927.199999999997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>
      <c r="A20" s="25" t="s">
        <v>28</v>
      </c>
      <c r="B20" s="25"/>
      <c r="C20" s="30">
        <v>220</v>
      </c>
      <c r="D20" s="4">
        <v>11219.4</v>
      </c>
      <c r="E20" s="4">
        <v>12307.3</v>
      </c>
      <c r="F20" s="4">
        <v>15306.499999999998</v>
      </c>
      <c r="G20" s="4">
        <v>17638.699999999997</v>
      </c>
      <c r="H20" s="4">
        <v>19483.3</v>
      </c>
      <c r="I20" s="4">
        <v>21445.199999999997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>
      <c r="A21" s="25" t="s">
        <v>29</v>
      </c>
      <c r="B21" s="25"/>
      <c r="C21" s="26">
        <v>230</v>
      </c>
      <c r="D21" s="4">
        <v>10688.099999999999</v>
      </c>
      <c r="E21" s="4">
        <v>11709.3</v>
      </c>
      <c r="F21" s="4">
        <v>14509.55</v>
      </c>
      <c r="G21" s="4">
        <v>16709.5</v>
      </c>
      <c r="H21" s="4">
        <v>18420.699999999997</v>
      </c>
      <c r="I21" s="4">
        <v>20250.349999999999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>
      <c r="A22" s="29" t="s">
        <v>30</v>
      </c>
      <c r="B22" s="29"/>
      <c r="C22" s="26">
        <v>200</v>
      </c>
      <c r="D22" s="4">
        <v>10616.8</v>
      </c>
      <c r="E22" s="4">
        <v>11628.8</v>
      </c>
      <c r="F22" s="4">
        <v>14402.599999999999</v>
      </c>
      <c r="G22" s="4">
        <v>16584.149999999998</v>
      </c>
      <c r="H22" s="4">
        <v>18276.949999999997</v>
      </c>
      <c r="I22" s="4">
        <v>20089.349999999999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>
      <c r="A23" s="25" t="s">
        <v>31</v>
      </c>
      <c r="B23" s="25"/>
      <c r="C23" s="26">
        <v>230</v>
      </c>
      <c r="D23" s="4">
        <v>11036.55</v>
      </c>
      <c r="E23" s="4">
        <v>11919.749999999998</v>
      </c>
      <c r="F23" s="4">
        <v>14790.15</v>
      </c>
      <c r="G23" s="4">
        <v>17197.099999999999</v>
      </c>
      <c r="H23" s="4">
        <v>18794.449999999997</v>
      </c>
      <c r="I23" s="4">
        <v>20670.099999999999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>
      <c r="A24" s="25" t="s">
        <v>32</v>
      </c>
      <c r="B24" s="25"/>
      <c r="C24" s="26">
        <v>200</v>
      </c>
      <c r="D24" s="4">
        <v>11104.4</v>
      </c>
      <c r="E24" s="4">
        <v>12177.349999999999</v>
      </c>
      <c r="F24" s="4">
        <v>15133.999999999998</v>
      </c>
      <c r="G24" s="4">
        <v>17437.449999999997</v>
      </c>
      <c r="H24" s="4">
        <v>19253.3</v>
      </c>
      <c r="I24" s="4">
        <v>21187.599999999999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>
      <c r="A25" s="25" t="s">
        <v>33</v>
      </c>
      <c r="B25" s="25"/>
      <c r="C25" s="26">
        <v>240</v>
      </c>
      <c r="D25" s="4">
        <v>11549.449999999999</v>
      </c>
      <c r="E25" s="4">
        <v>12678.749999999998</v>
      </c>
      <c r="F25" s="4">
        <v>15800.999999999998</v>
      </c>
      <c r="G25" s="4">
        <v>18216</v>
      </c>
      <c r="H25" s="4">
        <v>20143.399999999998</v>
      </c>
      <c r="I25" s="4">
        <v>22188.1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>
      <c r="A26" s="25" t="s">
        <v>34</v>
      </c>
      <c r="B26" s="25"/>
      <c r="C26" s="30">
        <v>210</v>
      </c>
      <c r="D26" s="4">
        <v>11650.65</v>
      </c>
      <c r="E26" s="4">
        <v>12791.449999999999</v>
      </c>
      <c r="F26" s="4">
        <v>15952.8</v>
      </c>
      <c r="G26" s="4">
        <v>18391.949999999997</v>
      </c>
      <c r="H26" s="4">
        <v>20343.5</v>
      </c>
      <c r="I26" s="4">
        <v>22414.649999999998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>
      <c r="A27" s="25" t="s">
        <v>35</v>
      </c>
      <c r="B27" s="25"/>
      <c r="C27" s="26">
        <v>220</v>
      </c>
      <c r="D27" s="4">
        <v>12095.699999999999</v>
      </c>
      <c r="E27" s="4">
        <v>13291.699999999999</v>
      </c>
      <c r="F27" s="4">
        <v>16619.8</v>
      </c>
      <c r="G27" s="4">
        <v>19170.5</v>
      </c>
      <c r="H27" s="4">
        <v>21233.599999999999</v>
      </c>
      <c r="I27" s="4">
        <v>23415.149999999998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>
      <c r="A28" s="29" t="s">
        <v>36</v>
      </c>
      <c r="B28" s="29"/>
      <c r="C28" s="26">
        <v>220</v>
      </c>
      <c r="D28" s="4">
        <v>12195.749999999998</v>
      </c>
      <c r="E28" s="4">
        <v>13404.4</v>
      </c>
      <c r="F28" s="4">
        <v>16770.449999999997</v>
      </c>
      <c r="G28" s="4">
        <v>19346.449999999997</v>
      </c>
      <c r="H28" s="4">
        <v>21434.85</v>
      </c>
      <c r="I28" s="4">
        <v>23641.699999999997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>
      <c r="A29" s="25" t="s">
        <v>37</v>
      </c>
      <c r="B29" s="25"/>
      <c r="C29" s="26">
        <v>230</v>
      </c>
      <c r="D29" s="4">
        <v>11908.249999999998</v>
      </c>
      <c r="E29" s="4">
        <v>13082.4</v>
      </c>
      <c r="F29" s="4">
        <v>16339.199999999999</v>
      </c>
      <c r="G29" s="4">
        <v>18843.899999999998</v>
      </c>
      <c r="H29" s="4">
        <v>20861</v>
      </c>
      <c r="I29" s="4">
        <v>22995.399999999998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>
      <c r="A30" s="25" t="s">
        <v>38</v>
      </c>
      <c r="B30" s="25"/>
      <c r="C30" s="26">
        <v>240</v>
      </c>
      <c r="D30" s="4">
        <v>12798.349999999999</v>
      </c>
      <c r="E30" s="4">
        <v>14082.9</v>
      </c>
      <c r="F30" s="4">
        <v>17674.349999999999</v>
      </c>
      <c r="G30" s="4">
        <v>20401</v>
      </c>
      <c r="H30" s="4">
        <v>22640.05</v>
      </c>
      <c r="I30" s="4">
        <v>24997.55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>
      <c r="A31" s="25" t="s">
        <v>39</v>
      </c>
      <c r="B31" s="25"/>
      <c r="C31" s="26">
        <v>240</v>
      </c>
      <c r="D31" s="4">
        <v>13185.9</v>
      </c>
      <c r="E31" s="4">
        <v>14518.749999999998</v>
      </c>
      <c r="F31" s="4">
        <v>18256.25</v>
      </c>
      <c r="G31" s="4">
        <v>21079.5</v>
      </c>
      <c r="H31" s="4">
        <v>23415.149999999998</v>
      </c>
      <c r="I31" s="4">
        <v>25869.249999999996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>
      <c r="A32" s="25" t="s">
        <v>40</v>
      </c>
      <c r="B32" s="25"/>
      <c r="C32" s="26">
        <v>120</v>
      </c>
      <c r="D32" s="4">
        <v>12234.849999999999</v>
      </c>
      <c r="E32" s="4">
        <v>13419.349999999999</v>
      </c>
      <c r="F32" s="4">
        <v>16963.649999999998</v>
      </c>
      <c r="G32" s="4">
        <v>19324.599999999999</v>
      </c>
      <c r="H32" s="4">
        <v>21700.5</v>
      </c>
      <c r="I32" s="4">
        <v>24068.35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>
      <c r="A33" s="25" t="s">
        <v>41</v>
      </c>
      <c r="B33" s="25"/>
      <c r="C33" s="30">
        <v>240</v>
      </c>
      <c r="D33" s="4">
        <v>13285.949999999999</v>
      </c>
      <c r="E33" s="4">
        <v>14631.449999999999</v>
      </c>
      <c r="F33" s="4">
        <v>18406.899999999998</v>
      </c>
      <c r="G33" s="4">
        <v>21255.449999999997</v>
      </c>
      <c r="H33" s="4">
        <v>23616.399999999998</v>
      </c>
      <c r="I33" s="4">
        <v>26095.8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>
      <c r="A34" s="25" t="s">
        <v>42</v>
      </c>
      <c r="B34" s="25"/>
      <c r="C34" s="30">
        <v>240</v>
      </c>
      <c r="D34" s="4">
        <v>12999.599999999999</v>
      </c>
      <c r="E34" s="4">
        <v>14309.449999999999</v>
      </c>
      <c r="F34" s="4">
        <v>17987.149999999998</v>
      </c>
      <c r="G34" s="4">
        <v>20752.899999999998</v>
      </c>
      <c r="H34" s="4">
        <v>23042.55</v>
      </c>
      <c r="I34" s="4">
        <v>25449.499999999996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>
      <c r="A35" s="28" t="s">
        <v>43</v>
      </c>
      <c r="B35" s="28"/>
      <c r="C35" s="26">
        <v>230</v>
      </c>
      <c r="D35" s="4">
        <v>13942.599999999999</v>
      </c>
      <c r="E35" s="4">
        <v>15340.999999999998</v>
      </c>
      <c r="F35" s="4">
        <v>20236.55</v>
      </c>
      <c r="G35" s="4">
        <v>22313.449999999997</v>
      </c>
      <c r="H35" s="4">
        <v>25115.999999999996</v>
      </c>
      <c r="I35" s="4">
        <v>27910.499999999996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>
      <c r="A36" s="25" t="s">
        <v>44</v>
      </c>
      <c r="B36" s="25"/>
      <c r="C36" s="26">
        <v>250</v>
      </c>
      <c r="D36" s="4">
        <v>14607.3</v>
      </c>
      <c r="E36" s="4">
        <v>16117.249999999998</v>
      </c>
      <c r="F36" s="4">
        <v>20387.199999999997</v>
      </c>
      <c r="G36" s="4">
        <v>23565.8</v>
      </c>
      <c r="H36" s="4">
        <v>26256.799999999999</v>
      </c>
      <c r="I36" s="4">
        <v>29066.249999999996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>
      <c r="A37" s="25" t="s">
        <v>45</v>
      </c>
      <c r="B37" s="25"/>
      <c r="C37" s="26">
        <v>250</v>
      </c>
      <c r="D37" s="4">
        <v>13387.15</v>
      </c>
      <c r="E37" s="4">
        <v>14745.3</v>
      </c>
      <c r="F37" s="4">
        <v>18557.55</v>
      </c>
      <c r="G37" s="4">
        <v>21431.399999999998</v>
      </c>
      <c r="H37" s="4">
        <v>23817.649999999998</v>
      </c>
      <c r="I37" s="4">
        <v>26321.199999999997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>
      <c r="A38" s="25" t="s">
        <v>46</v>
      </c>
      <c r="B38" s="25"/>
      <c r="C38" s="26">
        <v>200</v>
      </c>
      <c r="D38" s="4">
        <v>17760.599999999999</v>
      </c>
      <c r="E38" s="4">
        <v>19635.099999999999</v>
      </c>
      <c r="F38" s="4">
        <v>25252.85</v>
      </c>
      <c r="G38" s="4">
        <v>28994.949999999997</v>
      </c>
      <c r="H38" s="4">
        <v>32750.85</v>
      </c>
      <c r="I38" s="4">
        <v>36501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>
      <c r="A39" s="25" t="s">
        <v>47</v>
      </c>
      <c r="B39" s="25"/>
      <c r="C39" s="26">
        <v>230</v>
      </c>
      <c r="D39" s="4">
        <v>19052.05</v>
      </c>
      <c r="E39" s="4">
        <v>21088.699999999997</v>
      </c>
      <c r="F39" s="4">
        <v>27189.449999999997</v>
      </c>
      <c r="G39" s="4">
        <v>31254.699999999997</v>
      </c>
      <c r="H39" s="4">
        <v>35334.899999999994</v>
      </c>
      <c r="I39" s="4">
        <v>39407.049999999996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>
      <c r="A40" s="25" t="s">
        <v>48</v>
      </c>
      <c r="B40" s="25"/>
      <c r="C40" s="26">
        <v>230</v>
      </c>
      <c r="D40" s="4">
        <v>20272.199999999997</v>
      </c>
      <c r="E40" s="4">
        <v>22460.649999999998</v>
      </c>
      <c r="F40" s="4">
        <v>29020.249999999996</v>
      </c>
      <c r="G40" s="4">
        <v>33390.25</v>
      </c>
      <c r="H40" s="4">
        <v>37774.049999999996</v>
      </c>
      <c r="I40" s="4">
        <v>42152.1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>
      <c r="A41" s="25" t="s">
        <v>49</v>
      </c>
      <c r="B41" s="25"/>
      <c r="C41" s="26">
        <v>220</v>
      </c>
      <c r="D41" s="4">
        <v>10293.65</v>
      </c>
      <c r="E41" s="4">
        <v>11265.4</v>
      </c>
      <c r="F41" s="4">
        <v>13917.3</v>
      </c>
      <c r="G41" s="4">
        <v>16018.349999999999</v>
      </c>
      <c r="H41" s="4">
        <v>17631.8</v>
      </c>
      <c r="I41" s="4">
        <v>19362.55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>
      <c r="A42" s="25" t="s">
        <v>50</v>
      </c>
      <c r="B42" s="25"/>
      <c r="C42" s="26">
        <v>210</v>
      </c>
      <c r="D42" s="4">
        <v>11503.449999999999</v>
      </c>
      <c r="E42" s="4">
        <v>12595.949999999999</v>
      </c>
      <c r="F42" s="4">
        <v>17017.699999999997</v>
      </c>
      <c r="G42" s="4">
        <v>18043.5</v>
      </c>
      <c r="H42" s="4">
        <v>20236.55</v>
      </c>
      <c r="I42" s="4">
        <v>22421.55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>
      <c r="A43" s="25" t="s">
        <v>51</v>
      </c>
      <c r="B43" s="25"/>
      <c r="C43" s="26">
        <v>260</v>
      </c>
      <c r="D43" s="4">
        <v>10853.699999999999</v>
      </c>
      <c r="E43" s="4">
        <v>11895.599999999999</v>
      </c>
      <c r="F43" s="4">
        <v>15483.599999999999</v>
      </c>
      <c r="G43" s="4">
        <v>16998.149999999998</v>
      </c>
      <c r="H43" s="4">
        <v>18750.75</v>
      </c>
      <c r="I43" s="4">
        <v>20621.8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>
      <c r="A44" s="91" t="s">
        <v>52</v>
      </c>
      <c r="B44" s="91"/>
      <c r="C44" s="26">
        <v>170</v>
      </c>
      <c r="D44" s="4">
        <v>16124.15</v>
      </c>
      <c r="E44" s="4">
        <v>17795.099999999999</v>
      </c>
      <c r="F44" s="4">
        <v>22797.599999999999</v>
      </c>
      <c r="G44" s="4">
        <v>26131.449999999997</v>
      </c>
      <c r="H44" s="4">
        <v>29479.1</v>
      </c>
      <c r="I44" s="4">
        <v>32819.85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>
      <c r="A45" s="25" t="s">
        <v>53</v>
      </c>
      <c r="B45" s="25"/>
      <c r="C45" s="26">
        <v>260</v>
      </c>
      <c r="D45" s="4">
        <v>10530.55</v>
      </c>
      <c r="E45" s="4">
        <v>11532.199999999999</v>
      </c>
      <c r="F45" s="4">
        <v>14918.949999999999</v>
      </c>
      <c r="G45" s="4">
        <v>16433.5</v>
      </c>
      <c r="H45" s="4">
        <v>18105.599999999999</v>
      </c>
      <c r="I45" s="4">
        <v>19895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>
      <c r="A46" s="25" t="s">
        <v>54</v>
      </c>
      <c r="B46" s="25"/>
      <c r="C46" s="26">
        <v>260</v>
      </c>
      <c r="D46" s="4">
        <v>11349.349999999999</v>
      </c>
      <c r="E46" s="4">
        <v>12452.199999999999</v>
      </c>
      <c r="F46" s="4">
        <v>15499.699999999999</v>
      </c>
      <c r="G46" s="4">
        <v>17864.099999999999</v>
      </c>
      <c r="H46" s="4">
        <v>19740.899999999998</v>
      </c>
      <c r="I46" s="4">
        <v>21736.149999999998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>
      <c r="A47" s="25" t="s">
        <v>55</v>
      </c>
      <c r="B47" s="25"/>
      <c r="C47" s="26">
        <v>260</v>
      </c>
      <c r="D47" s="4">
        <v>11004.349999999999</v>
      </c>
      <c r="E47" s="4">
        <v>12064.65</v>
      </c>
      <c r="F47" s="4">
        <v>14983.349999999999</v>
      </c>
      <c r="G47" s="4">
        <v>17261.5</v>
      </c>
      <c r="H47" s="4">
        <v>19052.05</v>
      </c>
      <c r="I47" s="4">
        <v>20961.05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>
      <c r="A48" s="25" t="s">
        <v>56</v>
      </c>
      <c r="B48" s="25"/>
      <c r="C48" s="26">
        <v>240</v>
      </c>
      <c r="D48" s="4">
        <v>14061.05</v>
      </c>
      <c r="E48" s="4">
        <v>15504.3</v>
      </c>
      <c r="F48" s="4">
        <v>19568.399999999998</v>
      </c>
      <c r="G48" s="4">
        <v>22611.3</v>
      </c>
      <c r="H48" s="4">
        <v>25166.6</v>
      </c>
      <c r="I48" s="4">
        <v>27839.199999999997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2:25">
      <c r="D49" s="73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2:25">
      <c r="B50" s="27" t="s">
        <v>117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</sheetData>
  <mergeCells count="1">
    <mergeCell ref="A44:B44"/>
  </mergeCells>
  <pageMargins left="0.25" right="0.25" top="0.75" bottom="0.75" header="0.3" footer="0.3"/>
  <pageSetup paperSize="9" scale="7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="125" zoomScaleNormal="125" workbookViewId="0">
      <selection activeCell="I12" sqref="I12"/>
    </sheetView>
  </sheetViews>
  <sheetFormatPr defaultColWidth="12.42578125" defaultRowHeight="18.75"/>
  <cols>
    <col min="1" max="16384" width="12.42578125" style="23"/>
  </cols>
  <sheetData>
    <row r="1" spans="1:14">
      <c r="A1" s="17"/>
      <c r="B1" s="17"/>
      <c r="C1" s="17"/>
      <c r="D1" s="16" t="s">
        <v>0</v>
      </c>
      <c r="E1" s="16"/>
      <c r="F1" s="16"/>
      <c r="G1" s="16"/>
      <c r="H1" s="17" t="s">
        <v>1</v>
      </c>
      <c r="I1" s="17"/>
    </row>
    <row r="2" spans="1:14">
      <c r="A2" s="17"/>
      <c r="B2" s="18" t="s">
        <v>119</v>
      </c>
      <c r="C2" s="17"/>
      <c r="D2" s="17"/>
      <c r="E2" s="17"/>
      <c r="F2" s="18"/>
      <c r="G2" s="18"/>
      <c r="H2" s="17" t="s">
        <v>2</v>
      </c>
      <c r="I2" s="17"/>
    </row>
    <row r="3" spans="1:14">
      <c r="A3" s="18"/>
      <c r="B3" s="18"/>
      <c r="C3" s="18"/>
      <c r="D3" s="17"/>
      <c r="E3" s="17"/>
      <c r="F3" s="17"/>
      <c r="G3" s="17"/>
      <c r="H3" s="17" t="s">
        <v>3</v>
      </c>
      <c r="I3" s="17"/>
    </row>
    <row r="4" spans="1:14">
      <c r="A4" s="17"/>
      <c r="B4" s="17"/>
      <c r="C4" s="17"/>
      <c r="D4" s="19" t="s">
        <v>4</v>
      </c>
      <c r="E4" s="19"/>
      <c r="F4" s="19"/>
      <c r="G4" s="19"/>
      <c r="H4" s="17"/>
      <c r="I4" s="17"/>
    </row>
    <row r="5" spans="1:14" ht="19.5">
      <c r="A5" s="24" t="s">
        <v>116</v>
      </c>
      <c r="B5" s="24"/>
      <c r="C5" s="24"/>
      <c r="D5" s="17"/>
      <c r="E5" s="17"/>
      <c r="F5" s="17"/>
      <c r="G5" s="17"/>
      <c r="H5" s="17"/>
      <c r="I5" s="17"/>
    </row>
    <row r="6" spans="1:14">
      <c r="A6" s="20" t="s">
        <v>5</v>
      </c>
      <c r="B6" s="20"/>
      <c r="C6" s="20" t="s">
        <v>6</v>
      </c>
      <c r="D6" s="20"/>
      <c r="E6" s="20"/>
      <c r="F6" s="20"/>
    </row>
    <row r="7" spans="1:14">
      <c r="A7" s="20" t="s">
        <v>8</v>
      </c>
      <c r="B7" s="20"/>
      <c r="C7" s="20" t="s">
        <v>9</v>
      </c>
      <c r="D7" s="21" t="s">
        <v>13</v>
      </c>
      <c r="E7" s="21" t="s">
        <v>14</v>
      </c>
      <c r="F7" s="21" t="s">
        <v>15</v>
      </c>
    </row>
    <row r="8" spans="1:14">
      <c r="A8" s="20"/>
      <c r="B8" s="20"/>
      <c r="C8" s="20" t="s">
        <v>16</v>
      </c>
      <c r="D8" s="22"/>
      <c r="E8" s="22"/>
      <c r="F8" s="22"/>
    </row>
    <row r="9" spans="1:14">
      <c r="A9" s="25" t="s">
        <v>63</v>
      </c>
      <c r="B9" s="25"/>
      <c r="C9" s="26">
        <v>260</v>
      </c>
      <c r="D9" s="4">
        <v>25144.749999999996</v>
      </c>
      <c r="E9" s="4">
        <v>28076.1</v>
      </c>
      <c r="F9" s="4">
        <v>29597.55</v>
      </c>
      <c r="H9" s="5"/>
      <c r="I9" s="5"/>
      <c r="J9" s="5"/>
      <c r="K9" s="5"/>
      <c r="L9" s="5"/>
      <c r="M9" s="5"/>
      <c r="N9" s="5"/>
    </row>
    <row r="10" spans="1:14">
      <c r="A10" s="25" t="s">
        <v>64</v>
      </c>
      <c r="B10" s="25"/>
      <c r="C10" s="26">
        <v>270</v>
      </c>
      <c r="D10" s="4">
        <v>31599.699999999997</v>
      </c>
      <c r="E10" s="4">
        <v>35453.35</v>
      </c>
      <c r="F10" s="4">
        <v>37895.949999999997</v>
      </c>
      <c r="H10" s="5"/>
      <c r="I10" s="5"/>
      <c r="J10" s="5"/>
      <c r="K10" s="5"/>
      <c r="L10" s="5"/>
      <c r="M10" s="5"/>
      <c r="N10" s="5"/>
    </row>
    <row r="11" spans="1:14">
      <c r="A11" s="25" t="s">
        <v>65</v>
      </c>
      <c r="B11" s="25"/>
      <c r="C11" s="26">
        <v>260</v>
      </c>
      <c r="D11" s="4">
        <v>24818.149999999998</v>
      </c>
      <c r="E11" s="4">
        <v>27703.499999999996</v>
      </c>
      <c r="F11" s="4">
        <v>29177.8</v>
      </c>
      <c r="H11" s="5"/>
      <c r="I11" s="5"/>
      <c r="J11" s="5"/>
      <c r="K11" s="5"/>
      <c r="L11" s="5"/>
      <c r="M11" s="5"/>
      <c r="N11" s="5"/>
    </row>
    <row r="12" spans="1:14">
      <c r="A12" s="25" t="s">
        <v>66</v>
      </c>
      <c r="B12" s="25"/>
      <c r="C12" s="26">
        <v>260</v>
      </c>
      <c r="D12" s="4">
        <v>24930.85</v>
      </c>
      <c r="E12" s="4">
        <v>30200.149999999998</v>
      </c>
      <c r="F12" s="4">
        <v>31987.249999999996</v>
      </c>
      <c r="H12" s="5"/>
      <c r="I12" s="5"/>
      <c r="J12" s="5"/>
      <c r="K12" s="5"/>
      <c r="L12" s="5"/>
      <c r="M12" s="5"/>
      <c r="N12" s="5"/>
    </row>
    <row r="13" spans="1:14">
      <c r="A13" s="25" t="s">
        <v>67</v>
      </c>
      <c r="B13" s="25"/>
      <c r="C13" s="26">
        <v>270</v>
      </c>
      <c r="D13" s="4">
        <v>27643.699999999997</v>
      </c>
      <c r="E13" s="4">
        <v>32352.949999999997</v>
      </c>
      <c r="F13" s="4">
        <v>34409.149999999994</v>
      </c>
      <c r="H13" s="5"/>
      <c r="I13" s="5"/>
      <c r="J13" s="5"/>
      <c r="K13" s="5"/>
      <c r="L13" s="5"/>
      <c r="M13" s="5"/>
      <c r="N13" s="5"/>
    </row>
    <row r="14" spans="1:14">
      <c r="A14" s="25" t="s">
        <v>28</v>
      </c>
      <c r="B14" s="25"/>
      <c r="C14" s="26">
        <v>240</v>
      </c>
      <c r="D14" s="4">
        <v>24868.749999999996</v>
      </c>
      <c r="E14" s="4">
        <v>27759.85</v>
      </c>
      <c r="F14" s="4">
        <v>29242.199999999997</v>
      </c>
      <c r="H14" s="5"/>
      <c r="I14" s="5"/>
      <c r="J14" s="5"/>
      <c r="K14" s="5"/>
      <c r="L14" s="5"/>
      <c r="M14" s="5"/>
      <c r="N14" s="5"/>
    </row>
    <row r="15" spans="1:14">
      <c r="A15" s="25" t="s">
        <v>39</v>
      </c>
      <c r="B15" s="25"/>
      <c r="C15" s="26">
        <v>260</v>
      </c>
      <c r="D15" s="4">
        <v>28309.55</v>
      </c>
      <c r="E15" s="4">
        <v>31692.85</v>
      </c>
      <c r="F15" s="4">
        <v>33666.25</v>
      </c>
      <c r="H15" s="5"/>
      <c r="I15" s="5"/>
      <c r="J15" s="5"/>
      <c r="K15" s="5"/>
      <c r="L15" s="5"/>
      <c r="M15" s="5"/>
      <c r="N15" s="5"/>
    </row>
    <row r="16" spans="1:14">
      <c r="A16" s="25" t="s">
        <v>46</v>
      </c>
      <c r="B16" s="25"/>
      <c r="C16" s="26">
        <v>220</v>
      </c>
      <c r="D16" s="4">
        <v>36225</v>
      </c>
      <c r="E16" s="4">
        <v>41028.549999999996</v>
      </c>
      <c r="F16" s="4">
        <v>44298</v>
      </c>
      <c r="H16" s="5"/>
      <c r="I16" s="5"/>
      <c r="J16" s="5"/>
      <c r="K16" s="5"/>
      <c r="L16" s="5"/>
      <c r="M16" s="5"/>
      <c r="N16" s="5"/>
    </row>
    <row r="17" spans="1:14">
      <c r="A17" s="28" t="s">
        <v>44</v>
      </c>
      <c r="B17" s="28"/>
      <c r="C17" s="26">
        <v>270</v>
      </c>
      <c r="D17" s="4">
        <v>30795.85</v>
      </c>
      <c r="E17" s="4">
        <v>34534.5</v>
      </c>
      <c r="F17" s="4">
        <v>36863.25</v>
      </c>
      <c r="H17" s="5"/>
      <c r="I17" s="5"/>
      <c r="J17" s="5"/>
      <c r="K17" s="5"/>
      <c r="L17" s="5"/>
      <c r="M17" s="5"/>
      <c r="N17" s="5"/>
    </row>
    <row r="18" spans="1:14">
      <c r="A18" s="28" t="s">
        <v>68</v>
      </c>
      <c r="B18" s="28"/>
      <c r="C18" s="26">
        <v>320</v>
      </c>
      <c r="D18" s="4">
        <v>63902.049999999996</v>
      </c>
      <c r="E18" s="4">
        <v>71709.399999999994</v>
      </c>
      <c r="F18" s="4">
        <v>76696.95</v>
      </c>
      <c r="H18" s="5"/>
      <c r="I18" s="5"/>
      <c r="J18" s="5"/>
      <c r="K18" s="5"/>
      <c r="L18" s="5"/>
      <c r="M18" s="5"/>
      <c r="N18" s="5"/>
    </row>
    <row r="19" spans="1:14">
      <c r="A19" s="29" t="s">
        <v>69</v>
      </c>
      <c r="B19" s="29"/>
      <c r="C19" s="26">
        <v>320</v>
      </c>
      <c r="D19" s="4">
        <v>0</v>
      </c>
      <c r="E19" s="4">
        <v>41674.85</v>
      </c>
      <c r="F19" s="4">
        <v>45267.45</v>
      </c>
      <c r="H19" s="5"/>
      <c r="I19" s="5"/>
      <c r="J19" s="5"/>
      <c r="K19" s="49"/>
      <c r="L19" s="49"/>
      <c r="M19" s="49"/>
      <c r="N19" s="49"/>
    </row>
    <row r="20" spans="1:14">
      <c r="A20" s="25" t="s">
        <v>70</v>
      </c>
      <c r="B20" s="25"/>
      <c r="C20" s="30">
        <v>380</v>
      </c>
      <c r="D20" s="4">
        <v>0</v>
      </c>
      <c r="E20" s="4">
        <v>37954.6</v>
      </c>
      <c r="F20" s="4">
        <v>41589.75</v>
      </c>
      <c r="H20" s="5"/>
      <c r="I20" s="5"/>
      <c r="J20" s="5"/>
      <c r="K20" s="49"/>
      <c r="L20" s="49"/>
      <c r="M20" s="49"/>
      <c r="N20" s="49"/>
    </row>
    <row r="21" spans="1:14">
      <c r="A21" s="25" t="s">
        <v>71</v>
      </c>
      <c r="B21" s="25"/>
      <c r="C21" s="26">
        <v>250</v>
      </c>
      <c r="D21" s="4">
        <v>0</v>
      </c>
      <c r="E21" s="4">
        <v>20775.899999999998</v>
      </c>
      <c r="F21" s="4">
        <v>22392.799999999999</v>
      </c>
      <c r="H21" s="5"/>
      <c r="I21" s="5"/>
      <c r="J21" s="5"/>
      <c r="K21" s="5"/>
      <c r="L21" s="5"/>
      <c r="M21" s="5"/>
      <c r="N21" s="5"/>
    </row>
    <row r="22" spans="1:14">
      <c r="A22" s="29" t="s">
        <v>72</v>
      </c>
      <c r="B22" s="29"/>
      <c r="C22" s="26">
        <v>310</v>
      </c>
      <c r="D22" s="4">
        <v>25923.3</v>
      </c>
      <c r="E22" s="4">
        <v>28966.199999999997</v>
      </c>
      <c r="F22" s="4">
        <v>30598.05</v>
      </c>
      <c r="H22" s="5"/>
      <c r="I22" s="5"/>
      <c r="J22" s="5"/>
      <c r="K22" s="5"/>
      <c r="L22" s="5"/>
      <c r="M22" s="5"/>
      <c r="N22" s="5"/>
    </row>
    <row r="23" spans="1:14">
      <c r="A23" s="25" t="s">
        <v>73</v>
      </c>
      <c r="B23" s="25"/>
      <c r="C23" s="26">
        <v>300</v>
      </c>
      <c r="D23" s="4">
        <v>30578.499999999996</v>
      </c>
      <c r="E23" s="4">
        <v>33889.35</v>
      </c>
      <c r="F23" s="4">
        <v>36128.399999999994</v>
      </c>
      <c r="H23" s="5"/>
      <c r="I23" s="5"/>
      <c r="J23" s="5"/>
      <c r="K23" s="5"/>
      <c r="L23" s="5"/>
      <c r="M23" s="5"/>
      <c r="N23" s="5"/>
    </row>
    <row r="24" spans="1:14">
      <c r="A24" s="25" t="s">
        <v>74</v>
      </c>
      <c r="B24" s="25"/>
      <c r="C24" s="26">
        <v>280</v>
      </c>
      <c r="D24" s="4">
        <v>29188.149999999998</v>
      </c>
      <c r="E24" s="4">
        <v>32697.949999999997</v>
      </c>
      <c r="F24" s="4">
        <v>34796.699999999997</v>
      </c>
      <c r="H24" s="5"/>
      <c r="I24" s="5"/>
      <c r="J24" s="5"/>
      <c r="K24" s="5"/>
      <c r="L24" s="5"/>
      <c r="M24" s="5"/>
      <c r="N24" s="5"/>
    </row>
    <row r="25" spans="1:14">
      <c r="A25" s="25" t="s">
        <v>51</v>
      </c>
      <c r="B25" s="25"/>
      <c r="C25" s="26">
        <v>280</v>
      </c>
      <c r="D25" s="4">
        <v>24228.199999999997</v>
      </c>
      <c r="E25" s="4">
        <v>27028.449999999997</v>
      </c>
      <c r="F25" s="4">
        <v>28418.799999999999</v>
      </c>
      <c r="H25" s="5"/>
      <c r="I25" s="5"/>
      <c r="J25" s="5"/>
      <c r="K25" s="5"/>
      <c r="L25" s="5"/>
      <c r="M25" s="5"/>
      <c r="N25" s="5"/>
    </row>
    <row r="26" spans="1:14">
      <c r="A26" s="25" t="s">
        <v>75</v>
      </c>
      <c r="B26" s="25"/>
      <c r="C26" s="26">
        <v>320</v>
      </c>
      <c r="D26" s="4">
        <v>0</v>
      </c>
      <c r="E26" s="4">
        <v>34483.899999999994</v>
      </c>
      <c r="F26" s="4">
        <v>37284.149999999994</v>
      </c>
      <c r="H26" s="5"/>
      <c r="I26" s="5"/>
      <c r="J26" s="5"/>
      <c r="K26" s="5"/>
      <c r="L26" s="5"/>
      <c r="M26" s="5"/>
      <c r="N26" s="5"/>
    </row>
    <row r="27" spans="1:14">
      <c r="A27" s="25" t="s">
        <v>87</v>
      </c>
      <c r="B27" s="25"/>
      <c r="C27" s="26">
        <v>310</v>
      </c>
      <c r="D27" s="4">
        <v>32452.999999999996</v>
      </c>
      <c r="E27" s="4">
        <v>36428.549999999996</v>
      </c>
      <c r="F27" s="4">
        <v>37702.75</v>
      </c>
      <c r="H27" s="5"/>
      <c r="I27" s="5"/>
      <c r="J27" s="5"/>
      <c r="K27" s="5"/>
      <c r="L27" s="5"/>
      <c r="M27" s="5"/>
      <c r="N27" s="5"/>
    </row>
    <row r="28" spans="1:14">
      <c r="D28" s="72"/>
      <c r="H28" s="5"/>
      <c r="I28" s="5"/>
      <c r="J28" s="5"/>
      <c r="K28" s="5"/>
      <c r="L28" s="5"/>
      <c r="M28" s="5"/>
      <c r="N28" s="5"/>
    </row>
    <row r="30" spans="1:14">
      <c r="B30" s="23" t="s">
        <v>117</v>
      </c>
    </row>
  </sheetData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ROLL</vt:lpstr>
      <vt:lpstr>SERENO G2-100</vt:lpstr>
      <vt:lpstr>PRIMA T1-200</vt:lpstr>
      <vt:lpstr>PRIMA T2N-200</vt:lpstr>
      <vt:lpstr>PRIMA NT1,T2,NT2-200</vt:lpstr>
      <vt:lpstr>PRIMA T3-200</vt:lpstr>
      <vt:lpstr>PRATO TL4-200</vt:lpstr>
      <vt:lpstr>PRATO ST-200</vt:lpstr>
      <vt:lpstr>PREMIUM</vt:lpstr>
      <vt:lpstr> НАМАТРАСНИКИ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emangolin</cp:lastModifiedBy>
  <cp:lastPrinted>2023-01-27T13:39:43Z</cp:lastPrinted>
  <dcterms:created xsi:type="dcterms:W3CDTF">2021-12-06T11:02:30Z</dcterms:created>
  <dcterms:modified xsi:type="dcterms:W3CDTF">2024-04-05T07:37:05Z</dcterms:modified>
</cp:coreProperties>
</file>